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64" i="3"/>
  <c r="F64" s="1"/>
  <c r="F54"/>
  <c r="F52"/>
  <c r="F51"/>
  <c r="F50"/>
  <c r="F49"/>
  <c r="F48"/>
  <c r="F47"/>
  <c r="F46"/>
  <c r="F45"/>
  <c r="F44"/>
  <c r="F43"/>
  <c r="E12"/>
  <c r="E13"/>
  <c r="E14"/>
  <c r="E15"/>
  <c r="E16"/>
  <c r="E17"/>
  <c r="E18"/>
  <c r="E19"/>
  <c r="E20"/>
  <c r="E21"/>
  <c r="E35"/>
  <c r="F35" s="1"/>
  <c r="E58"/>
  <c r="F58" s="1"/>
  <c r="E61"/>
  <c r="F61" s="1"/>
  <c r="E59"/>
  <c r="F59" s="1"/>
  <c r="E56"/>
  <c r="F56" s="1"/>
  <c r="F53"/>
  <c r="E57"/>
  <c r="F57" s="1"/>
  <c r="E60"/>
  <c r="F60" s="1"/>
  <c r="E25"/>
  <c r="F25" s="1"/>
  <c r="E24"/>
  <c r="F24" s="1"/>
  <c r="E23"/>
  <c r="F23" s="1"/>
  <c r="E26"/>
  <c r="F26" s="1"/>
  <c r="E27"/>
  <c r="F27" s="1"/>
  <c r="E28"/>
  <c r="F28" s="1"/>
  <c r="E29"/>
  <c r="F29" s="1"/>
  <c r="E30"/>
  <c r="F30" s="1"/>
  <c r="E31"/>
  <c r="F31" s="1"/>
  <c r="E32"/>
  <c r="F32" s="1"/>
  <c r="E33"/>
  <c r="F33" s="1"/>
  <c r="E34"/>
  <c r="F34" s="1"/>
  <c r="E36"/>
  <c r="F36" s="1"/>
  <c r="E37"/>
  <c r="F37" s="1"/>
  <c r="E38"/>
  <c r="F38" s="1"/>
  <c r="E39"/>
  <c r="F39" s="1"/>
  <c r="E40"/>
  <c r="F40" s="1"/>
  <c r="E65"/>
  <c r="F65" s="1"/>
</calcChain>
</file>

<file path=xl/sharedStrings.xml><?xml version="1.0" encoding="utf-8"?>
<sst xmlns="http://schemas.openxmlformats.org/spreadsheetml/2006/main" count="75" uniqueCount="74">
  <si>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</si>
  <si>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</si>
  <si>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</si>
  <si>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</si>
  <si>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</si>
  <si>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</si>
  <si>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</si>
  <si>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</si>
  <si>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</si>
  <si>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</si>
  <si>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</si>
  <si>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</si>
  <si>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</si>
  <si>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</si>
  <si>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</si>
  <si>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</si>
  <si>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</si>
  <si>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</si>
  <si>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</si>
  <si>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</si>
  <si>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</si>
  <si>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</si>
  <si>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</si>
  <si>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</si>
  <si>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</si>
  <si>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</si>
  <si>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</si>
  <si>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</si>
  <si>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</si>
  <si>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</si>
  <si>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</si>
  <si>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</si>
  <si>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</si>
  <si>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</si>
  <si>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</si>
  <si>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</si>
  <si>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</si>
  <si>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</si>
  <si>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</si>
  <si>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</si>
  <si>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</si>
  <si>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</si>
  <si>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</si>
  <si>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</si>
  <si>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</si>
  <si>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Cordero 2ª</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</si>
  <si>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</si>
  <si>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</si>
  <si>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</si>
  <si>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</si>
  <si>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</si>
  <si>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</si>
  <si>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</si>
  <si>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</si>
  <si>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</si>
  <si>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</si>
  <si>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</si>
  <si>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</si>
  <si>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</si>
  <si>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</si>
  <si>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</si>
  <si>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</si>
  <si>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</si>
  <si>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</si>
  <si>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</si>
  <si>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</si>
  <si>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</si>
  <si>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</si>
  <si>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r>
      <t xml:space="preserve">Lechones de 20 Kgs. </t>
    </r>
    <r>
      <rPr>
        <b/>
        <sz val="16"/>
        <rFont val="Arial"/>
        <family val="2"/>
      </rPr>
      <t xml:space="preserve"> </t>
    </r>
  </si>
  <si>
    <t xml:space="preserve">compas de espera en el mercado del cerdo de cebo, mas peso repeticición de precios, los lechones esta semana repiten precio, el cochinillo repite precio. </t>
  </si>
  <si>
    <t xml:space="preserve">
Si la semana pasada estuvo marcada por los festivos porque comenzaban, esta semana también la han marcado los festivos porque finalizaban. 
La Sesión de Lonja de hoy ha estado enmarcada dentro de la Jornada Técnica organizada por Asoprovac Castilla-La Mancha sobre ?Desafíos Medioambientales del sector Vacuno de Carne y la Pac?. El debate principal de esta semana ha estado basado en la exportación y con discrepancias entre la producción y la comercialización y por supuesto, también marcado por los festivos durante prácticamente toda la semana anterior, aunque se hayan alternado los días de trabajo con los festivos. 
Nos encontramos en una fecha clave, previa al Ramadán y como ya lleva pasando algunos años, hay dos destinos muy diferenciados: el mercado nacional y la exportación principalmente vía barcos.</t>
  </si>
  <si>
    <t xml:space="preserve">semana sin precios a la espera de una reunión para aclarar ciertos asuntos de la mesa, </t>
  </si>
  <si>
    <t xml:space="preserve">las ultimas lluvias provocan bajadas en los cereales, pocas ventas y mejores `perspectivas de cosecha provocan bajadas, </t>
  </si>
  <si>
    <t xml:space="preserve">  25 de abril 2019</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</si>
</sst>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sz val="16"/>
      <name val="Arial"/>
      <family val="2"/>
    </font>
    <font>
      <b/>
      <sz val="16"/>
      <name val="Arial"/>
      <family val="2"/>
    </font>
    <font>
      <b/>
      <sz val="14"/>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6">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6" xfId="0" applyFont="1" applyFill="1" applyBorder="1" applyAlignment="1">
      <alignment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0" fontId="13" fillId="4" borderId="7" xfId="0" applyFont="1" applyFill="1" applyBorder="1" applyAlignment="1">
      <alignment horizontal="center" vertical="center" textRotation="90" wrapText="1"/>
    </xf>
    <xf numFmtId="0" fontId="24" fillId="3" borderId="8" xfId="0" applyFont="1" applyFill="1" applyBorder="1" applyAlignment="1">
      <alignment vertical="center" wrapText="1"/>
    </xf>
    <xf numFmtId="166" fontId="25" fillId="3" borderId="8" xfId="0" applyNumberFormat="1" applyFont="1" applyFill="1" applyBorder="1" applyAlignment="1">
      <alignment horizontal="center" vertical="center" wrapText="1"/>
    </xf>
    <xf numFmtId="0" fontId="24" fillId="3" borderId="6" xfId="0" applyFont="1" applyFill="1" applyBorder="1" applyAlignment="1">
      <alignment vertical="center" wrapText="1"/>
    </xf>
    <xf numFmtId="166" fontId="25" fillId="3" borderId="6" xfId="0" applyNumberFormat="1" applyFont="1" applyFill="1" applyBorder="1" applyAlignment="1">
      <alignment horizontal="center" vertical="center" wrapText="1"/>
    </xf>
    <xf numFmtId="4" fontId="25" fillId="3" borderId="6" xfId="0" applyNumberFormat="1" applyFont="1" applyFill="1" applyBorder="1" applyAlignment="1">
      <alignment horizontal="center" vertical="center" wrapText="1"/>
    </xf>
    <xf numFmtId="164" fontId="25" fillId="3" borderId="6" xfId="0" applyNumberFormat="1" applyFont="1" applyFill="1" applyBorder="1" applyAlignment="1" applyProtection="1">
      <alignment horizontal="center" vertical="center" wrapText="1"/>
      <protection locked="0"/>
    </xf>
    <xf numFmtId="4" fontId="25" fillId="3" borderId="41" xfId="0" applyNumberFormat="1" applyFont="1" applyFill="1" applyBorder="1" applyAlignment="1">
      <alignment horizontal="center" vertical="center" wrapText="1"/>
    </xf>
    <xf numFmtId="166" fontId="25" fillId="3" borderId="36" xfId="0" applyNumberFormat="1" applyFont="1" applyFill="1" applyBorder="1" applyAlignment="1">
      <alignment horizontal="center" vertical="center" wrapText="1"/>
    </xf>
    <xf numFmtId="166" fontId="25" fillId="3" borderId="27" xfId="0" applyNumberFormat="1" applyFont="1" applyFill="1" applyBorder="1" applyAlignment="1">
      <alignment horizontal="center" vertical="center" wrapText="1"/>
    </xf>
    <xf numFmtId="4" fontId="25" fillId="3" borderId="27" xfId="0" applyNumberFormat="1" applyFont="1" applyFill="1" applyBorder="1" applyAlignment="1">
      <alignment horizontal="center" vertical="center" wrapText="1"/>
    </xf>
    <xf numFmtId="167" fontId="25" fillId="3" borderId="27" xfId="0" applyNumberFormat="1" applyFont="1" applyFill="1" applyBorder="1" applyAlignment="1">
      <alignment horizontal="center" vertical="center" wrapText="1"/>
    </xf>
    <xf numFmtId="4" fontId="25" fillId="3" borderId="42" xfId="0" applyNumberFormat="1" applyFont="1" applyFill="1" applyBorder="1" applyAlignment="1">
      <alignment horizontal="center" vertical="center" wrapText="1"/>
    </xf>
    <xf numFmtId="164" fontId="8" fillId="3" borderId="6" xfId="0" applyNumberFormat="1" applyFont="1" applyFill="1" applyBorder="1" applyAlignment="1" applyProtection="1">
      <alignment horizontal="center" vertical="center" wrapText="1"/>
      <protection locked="0"/>
    </xf>
    <xf numFmtId="164" fontId="8" fillId="3" borderId="6" xfId="0" quotePrefix="1" applyNumberFormat="1" applyFont="1" applyFill="1" applyBorder="1" applyAlignment="1" applyProtection="1">
      <alignment horizontal="center" vertical="center" wrapText="1"/>
      <protection locked="0"/>
    </xf>
    <xf numFmtId="164" fontId="8" fillId="3" borderId="20" xfId="0" applyNumberFormat="1" applyFont="1" applyFill="1" applyBorder="1" applyAlignment="1" applyProtection="1">
      <alignment horizontal="center" vertical="center" wrapText="1"/>
      <protection locked="0"/>
    </xf>
    <xf numFmtId="164" fontId="14" fillId="3" borderId="6" xfId="0" applyNumberFormat="1" applyFont="1" applyFill="1" applyBorder="1" applyAlignment="1" applyProtection="1">
      <alignment horizontal="center" vertical="center" wrapText="1"/>
      <protection locked="0"/>
    </xf>
    <xf numFmtId="164" fontId="14"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7" fontId="25" fillId="3" borderId="8" xfId="0" applyNumberFormat="1" applyFont="1" applyFill="1" applyBorder="1" applyAlignment="1" applyProtection="1">
      <alignment horizontal="center" vertical="center" wrapText="1"/>
      <protection locked="0"/>
    </xf>
    <xf numFmtId="167" fontId="25" fillId="3" borderId="6" xfId="0" quotePrefix="1" applyNumberFormat="1" applyFont="1" applyFill="1" applyBorder="1" applyAlignment="1" applyProtection="1">
      <alignment horizontal="center" vertical="center" wrapText="1"/>
      <protection locked="0"/>
    </xf>
    <xf numFmtId="167" fontId="25" fillId="3" borderId="6" xfId="0" applyNumberFormat="1" applyFont="1" applyFill="1" applyBorder="1" applyAlignment="1" applyProtection="1">
      <alignment horizontal="center" vertical="center" wrapText="1"/>
      <protection locked="0"/>
    </xf>
    <xf numFmtId="164" fontId="25" fillId="3" borderId="41" xfId="0" applyNumberFormat="1" applyFont="1" applyFill="1" applyBorder="1" applyAlignment="1" applyProtection="1">
      <alignment horizontal="center" vertical="center" wrapText="1"/>
      <protection locked="0"/>
    </xf>
    <xf numFmtId="164" fontId="22" fillId="3" borderId="8" xfId="0" quotePrefix="1" applyNumberFormat="1" applyFont="1" applyFill="1" applyBorder="1" applyAlignment="1" applyProtection="1">
      <alignment horizontal="center" vertical="center" wrapText="1"/>
      <protection locked="0"/>
    </xf>
    <xf numFmtId="164" fontId="22" fillId="3" borderId="20" xfId="0" applyNumberFormat="1" applyFont="1" applyFill="1" applyBorder="1" applyAlignment="1" applyProtection="1">
      <alignment horizontal="center" vertical="center" wrapText="1"/>
      <protection locked="0"/>
    </xf>
    <xf numFmtId="164" fontId="22" fillId="3" borderId="6" xfId="0" quotePrefix="1" applyNumberFormat="1" applyFont="1" applyFill="1" applyBorder="1" applyAlignment="1" applyProtection="1">
      <alignment horizontal="center" vertical="center" wrapText="1"/>
      <protection locked="0"/>
    </xf>
    <xf numFmtId="164" fontId="8" fillId="3" borderId="8" xfId="0" applyNumberFormat="1" applyFont="1" applyFill="1" applyBorder="1" applyAlignment="1" applyProtection="1">
      <alignment horizontal="center" vertical="center" wrapText="1"/>
      <protection locked="0"/>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2" fillId="3" borderId="0" xfId="0" applyFont="1" applyFill="1" applyBorder="1" applyAlignment="1" applyProtection="1">
      <alignment vertical="center" wrapText="1"/>
      <protection locked="0"/>
    </xf>
    <xf numFmtId="0" fontId="6" fillId="0" borderId="0" xfId="0" applyFont="1"/>
    <xf numFmtId="0" fontId="6" fillId="0" borderId="44" xfId="0" applyFont="1"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topLeftCell="A46" zoomScale="85" zoomScaleNormal="85" zoomScalePageLayoutView="85" workbookViewId="0">
      <selection activeCell="G7" sqref="G7"/>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95" t="s">
        <v>51</v>
      </c>
      <c r="D1" s="95"/>
      <c r="E1" s="95"/>
      <c r="F1" s="95"/>
    </row>
    <row r="2" spans="1:7" ht="12.75" customHeight="1">
      <c r="C2" s="95"/>
      <c r="D2" s="95"/>
      <c r="E2" s="95"/>
      <c r="F2" s="95"/>
    </row>
    <row r="3" spans="1:7" ht="12.75" customHeight="1">
      <c r="C3" s="95"/>
      <c r="D3" s="95"/>
      <c r="E3" s="95"/>
      <c r="F3" s="95"/>
    </row>
    <row r="4" spans="1:7" ht="12.75" customHeight="1">
      <c r="C4" s="95"/>
      <c r="D4" s="95"/>
      <c r="E4" s="95"/>
      <c r="F4" s="95"/>
    </row>
    <row r="5" spans="1:7" ht="18.75" customHeight="1">
      <c r="C5" s="95"/>
      <c r="D5" s="95"/>
      <c r="E5" s="95"/>
      <c r="F5" s="95"/>
      <c r="G5" s="3"/>
    </row>
    <row r="6" spans="1:7" ht="12.75" customHeight="1">
      <c r="C6" s="95"/>
      <c r="D6" s="95"/>
      <c r="E6" s="95"/>
      <c r="F6" s="95"/>
    </row>
    <row r="7" spans="1:7" ht="36" customHeight="1">
      <c r="B7" s="4"/>
      <c r="C7" s="95"/>
      <c r="D7" s="95"/>
      <c r="E7" s="95"/>
      <c r="F7" s="95"/>
      <c r="G7" s="23" t="s">
        <v>73</v>
      </c>
    </row>
    <row r="8" spans="1:7" ht="27" customHeight="1">
      <c r="B8" s="34" t="s">
        <v>53</v>
      </c>
      <c r="C8" s="95"/>
      <c r="D8" s="95"/>
      <c r="E8" s="95"/>
      <c r="F8" s="95"/>
      <c r="G8" s="24"/>
    </row>
    <row r="9" spans="1:7" ht="2.25" customHeight="1" thickBot="1">
      <c r="C9" s="5"/>
      <c r="D9" s="10"/>
      <c r="E9" s="5"/>
      <c r="F9" s="36"/>
      <c r="G9" s="37"/>
    </row>
    <row r="10" spans="1:7" s="8" customFormat="1" ht="14.25" customHeight="1">
      <c r="A10" s="96"/>
      <c r="B10" s="97"/>
      <c r="C10" s="100" t="s">
        <v>0</v>
      </c>
      <c r="D10" s="102" t="s">
        <v>1</v>
      </c>
      <c r="E10" s="86" t="s">
        <v>2</v>
      </c>
      <c r="F10" s="91" t="s">
        <v>3</v>
      </c>
      <c r="G10" s="92"/>
    </row>
    <row r="11" spans="1:7" s="8" customFormat="1" ht="23.25" customHeight="1" thickBot="1">
      <c r="A11" s="98"/>
      <c r="B11" s="99"/>
      <c r="C11" s="101"/>
      <c r="D11" s="103"/>
      <c r="E11" s="87"/>
      <c r="F11" s="93"/>
      <c r="G11" s="94"/>
    </row>
    <row r="12" spans="1:7" s="8" customFormat="1" ht="21.75" customHeight="1" thickTop="1">
      <c r="A12" s="118" t="s">
        <v>4</v>
      </c>
      <c r="B12" s="57" t="s">
        <v>5</v>
      </c>
      <c r="C12" s="58">
        <v>1.375</v>
      </c>
      <c r="D12" s="75">
        <v>0</v>
      </c>
      <c r="E12" s="64">
        <f>D12+C12</f>
        <v>1.375</v>
      </c>
      <c r="F12" s="127" t="s">
        <v>11</v>
      </c>
      <c r="G12" s="128"/>
    </row>
    <row r="13" spans="1:7" s="8" customFormat="1" ht="21" customHeight="1">
      <c r="A13" s="119"/>
      <c r="B13" s="59" t="s">
        <v>6</v>
      </c>
      <c r="C13" s="60">
        <v>1.365</v>
      </c>
      <c r="D13" s="76">
        <v>0</v>
      </c>
      <c r="E13" s="65">
        <f>C13+D13</f>
        <v>1.365</v>
      </c>
      <c r="F13" s="129"/>
      <c r="G13" s="130"/>
    </row>
    <row r="14" spans="1:7" s="8" customFormat="1" ht="23.25" customHeight="1">
      <c r="A14" s="119"/>
      <c r="B14" s="59" t="s">
        <v>62</v>
      </c>
      <c r="C14" s="60">
        <v>1.4</v>
      </c>
      <c r="D14" s="77">
        <v>0</v>
      </c>
      <c r="E14" s="65">
        <f t="shared" ref="E14:E21" si="0">C14+D14</f>
        <v>1.4</v>
      </c>
      <c r="F14" s="129"/>
      <c r="G14" s="130"/>
    </row>
    <row r="15" spans="1:7" s="8" customFormat="1" ht="23.25" customHeight="1">
      <c r="A15" s="119"/>
      <c r="B15" s="59" t="s">
        <v>10</v>
      </c>
      <c r="C15" s="61">
        <v>1.68</v>
      </c>
      <c r="D15" s="62">
        <v>-0.01</v>
      </c>
      <c r="E15" s="66">
        <f t="shared" si="0"/>
        <v>1.67</v>
      </c>
      <c r="F15" s="129"/>
      <c r="G15" s="130"/>
    </row>
    <row r="16" spans="1:7" s="8" customFormat="1" ht="23.25" customHeight="1">
      <c r="A16" s="119"/>
      <c r="B16" s="59" t="s">
        <v>7</v>
      </c>
      <c r="C16" s="60">
        <v>0.63500000000000001</v>
      </c>
      <c r="D16" s="77">
        <v>0</v>
      </c>
      <c r="E16" s="67">
        <f t="shared" si="0"/>
        <v>0.63500000000000001</v>
      </c>
      <c r="F16" s="129"/>
      <c r="G16" s="130"/>
    </row>
    <row r="17" spans="1:8" s="8" customFormat="1" ht="23.25" customHeight="1" thickBot="1">
      <c r="A17" s="119"/>
      <c r="B17" s="59" t="s">
        <v>8</v>
      </c>
      <c r="C17" s="60">
        <v>0.53500000000000003</v>
      </c>
      <c r="D17" s="77">
        <v>0</v>
      </c>
      <c r="E17" s="67">
        <f>D17+C17</f>
        <v>0.53500000000000003</v>
      </c>
      <c r="F17" s="131"/>
      <c r="G17" s="132"/>
    </row>
    <row r="18" spans="1:8" s="8" customFormat="1" ht="19.5" customHeight="1" thickBot="1">
      <c r="A18" s="119"/>
      <c r="B18" s="59" t="s">
        <v>9</v>
      </c>
      <c r="C18" s="61">
        <v>1.57</v>
      </c>
      <c r="D18" s="62">
        <v>0</v>
      </c>
      <c r="E18" s="66">
        <f t="shared" si="0"/>
        <v>1.57</v>
      </c>
      <c r="F18" s="107" t="s">
        <v>12</v>
      </c>
      <c r="G18" s="108"/>
    </row>
    <row r="19" spans="1:8" s="8" customFormat="1" ht="20.25">
      <c r="A19" s="119"/>
      <c r="B19" s="59" t="s">
        <v>68</v>
      </c>
      <c r="C19" s="61">
        <v>66</v>
      </c>
      <c r="D19" s="62">
        <v>0</v>
      </c>
      <c r="E19" s="66">
        <f t="shared" si="0"/>
        <v>66</v>
      </c>
      <c r="F19" s="109" t="s">
        <v>13</v>
      </c>
      <c r="G19" s="110"/>
    </row>
    <row r="20" spans="1:8" s="8" customFormat="1" ht="39.75" customHeight="1">
      <c r="A20" s="119"/>
      <c r="B20" s="59" t="s">
        <v>38</v>
      </c>
      <c r="C20" s="61">
        <v>38</v>
      </c>
      <c r="D20" s="62">
        <v>0</v>
      </c>
      <c r="E20" s="66">
        <f t="shared" si="0"/>
        <v>38</v>
      </c>
      <c r="F20" s="111"/>
      <c r="G20" s="112"/>
    </row>
    <row r="21" spans="1:8" s="8" customFormat="1" ht="27" customHeight="1" thickBot="1">
      <c r="A21" s="120"/>
      <c r="B21" s="59" t="s">
        <v>63</v>
      </c>
      <c r="C21" s="63">
        <v>32</v>
      </c>
      <c r="D21" s="78">
        <v>0</v>
      </c>
      <c r="E21" s="68">
        <f t="shared" si="0"/>
        <v>32</v>
      </c>
      <c r="F21" s="111"/>
      <c r="G21" s="112"/>
    </row>
    <row r="22" spans="1:8" s="8" customFormat="1" ht="96.75" customHeight="1" thickBot="1">
      <c r="A22" s="121" t="s">
        <v>69</v>
      </c>
      <c r="B22" s="122"/>
      <c r="C22" s="123"/>
      <c r="D22" s="123"/>
      <c r="E22" s="123"/>
      <c r="F22" s="123"/>
      <c r="G22" s="124"/>
      <c r="H22" s="9"/>
    </row>
    <row r="23" spans="1:8" s="8" customFormat="1" ht="18" customHeight="1">
      <c r="A23" s="125" t="s">
        <v>52</v>
      </c>
      <c r="B23" s="31" t="s">
        <v>58</v>
      </c>
      <c r="C23" s="32">
        <v>2.35</v>
      </c>
      <c r="D23" s="71">
        <v>0</v>
      </c>
      <c r="E23" s="32">
        <f>C23+D23</f>
        <v>2.35</v>
      </c>
      <c r="F23" s="38">
        <f t="shared" ref="F23:F40" si="1">E23*166.386</f>
        <v>391.00709999999998</v>
      </c>
      <c r="G23" s="113" t="s">
        <v>14</v>
      </c>
      <c r="H23" s="9"/>
    </row>
    <row r="24" spans="1:8" s="8" customFormat="1" ht="18" customHeight="1">
      <c r="A24" s="125"/>
      <c r="B24" s="31" t="s">
        <v>56</v>
      </c>
      <c r="C24" s="32">
        <v>2.29</v>
      </c>
      <c r="D24" s="71">
        <v>0</v>
      </c>
      <c r="E24" s="32">
        <f>C24+D24</f>
        <v>2.29</v>
      </c>
      <c r="F24" s="38">
        <f>E24*166</f>
        <v>380.14</v>
      </c>
      <c r="G24" s="114"/>
      <c r="H24" s="9"/>
    </row>
    <row r="25" spans="1:8" s="8" customFormat="1" ht="18" customHeight="1">
      <c r="A25" s="119"/>
      <c r="B25" s="15" t="s">
        <v>57</v>
      </c>
      <c r="C25" s="16">
        <v>2.2000000000000002</v>
      </c>
      <c r="D25" s="69">
        <v>0</v>
      </c>
      <c r="E25" s="16">
        <f>C25+D25</f>
        <v>2.2000000000000002</v>
      </c>
      <c r="F25" s="39">
        <f>E25*166.386</f>
        <v>366.04920000000004</v>
      </c>
      <c r="G25" s="115"/>
      <c r="H25" s="9"/>
    </row>
    <row r="26" spans="1:8" s="8" customFormat="1" ht="18" customHeight="1">
      <c r="A26" s="119"/>
      <c r="B26" s="15" t="s">
        <v>15</v>
      </c>
      <c r="C26" s="16">
        <v>3.88</v>
      </c>
      <c r="D26" s="69">
        <v>0</v>
      </c>
      <c r="E26" s="16">
        <f>C26+D26</f>
        <v>3.88</v>
      </c>
      <c r="F26" s="39">
        <f t="shared" si="1"/>
        <v>645.57767999999999</v>
      </c>
      <c r="G26" s="115"/>
      <c r="H26" s="9"/>
    </row>
    <row r="27" spans="1:8" s="8" customFormat="1" ht="18" customHeight="1">
      <c r="A27" s="119"/>
      <c r="B27" s="15" t="s">
        <v>16</v>
      </c>
      <c r="C27" s="16">
        <v>3.76</v>
      </c>
      <c r="D27" s="69">
        <v>0</v>
      </c>
      <c r="E27" s="16">
        <f t="shared" ref="E27:E40" si="2">C27+D27</f>
        <v>3.76</v>
      </c>
      <c r="F27" s="39">
        <f t="shared" si="1"/>
        <v>625.61135999999999</v>
      </c>
      <c r="G27" s="115"/>
      <c r="H27" s="9"/>
    </row>
    <row r="28" spans="1:8" s="8" customFormat="1" ht="18" customHeight="1">
      <c r="A28" s="119"/>
      <c r="B28" s="15" t="s">
        <v>17</v>
      </c>
      <c r="C28" s="16">
        <v>3.51</v>
      </c>
      <c r="D28" s="69">
        <v>0</v>
      </c>
      <c r="E28" s="16">
        <f t="shared" si="2"/>
        <v>3.51</v>
      </c>
      <c r="F28" s="39">
        <f t="shared" si="1"/>
        <v>584.01486</v>
      </c>
      <c r="G28" s="115"/>
      <c r="H28" s="9"/>
    </row>
    <row r="29" spans="1:8" s="8" customFormat="1" ht="18" customHeight="1">
      <c r="A29" s="119"/>
      <c r="B29" s="15" t="s">
        <v>18</v>
      </c>
      <c r="C29" s="16">
        <v>3.85</v>
      </c>
      <c r="D29" s="69">
        <v>0</v>
      </c>
      <c r="E29" s="16">
        <f t="shared" si="2"/>
        <v>3.85</v>
      </c>
      <c r="F29" s="39">
        <f t="shared" si="1"/>
        <v>640.58609999999999</v>
      </c>
      <c r="G29" s="115"/>
      <c r="H29" s="9"/>
    </row>
    <row r="30" spans="1:8" s="8" customFormat="1" ht="18" customHeight="1">
      <c r="A30" s="119"/>
      <c r="B30" s="15" t="s">
        <v>19</v>
      </c>
      <c r="C30" s="16">
        <v>3.69</v>
      </c>
      <c r="D30" s="69">
        <v>0</v>
      </c>
      <c r="E30" s="16">
        <f t="shared" si="2"/>
        <v>3.69</v>
      </c>
      <c r="F30" s="39">
        <f t="shared" si="1"/>
        <v>613.96433999999999</v>
      </c>
      <c r="G30" s="115"/>
      <c r="H30" s="9"/>
    </row>
    <row r="31" spans="1:8" s="8" customFormat="1" ht="18" customHeight="1">
      <c r="A31" s="119"/>
      <c r="B31" s="15" t="s">
        <v>20</v>
      </c>
      <c r="C31" s="16">
        <v>3.51</v>
      </c>
      <c r="D31" s="69">
        <v>0</v>
      </c>
      <c r="E31" s="16">
        <f t="shared" si="2"/>
        <v>3.51</v>
      </c>
      <c r="F31" s="39">
        <f t="shared" si="1"/>
        <v>584.01486</v>
      </c>
      <c r="G31" s="115"/>
      <c r="H31" s="9"/>
    </row>
    <row r="32" spans="1:8" s="8" customFormat="1" ht="18" customHeight="1">
      <c r="A32" s="119"/>
      <c r="B32" s="15" t="s">
        <v>21</v>
      </c>
      <c r="C32" s="16">
        <v>3.28</v>
      </c>
      <c r="D32" s="69">
        <v>0</v>
      </c>
      <c r="E32" s="16">
        <f t="shared" si="2"/>
        <v>3.28</v>
      </c>
      <c r="F32" s="39">
        <f t="shared" si="1"/>
        <v>545.74608000000001</v>
      </c>
      <c r="G32" s="115"/>
      <c r="H32" s="9"/>
    </row>
    <row r="33" spans="1:8" s="8" customFormat="1" ht="18" customHeight="1">
      <c r="A33" s="119"/>
      <c r="B33" s="15" t="s">
        <v>22</v>
      </c>
      <c r="C33" s="16">
        <v>2.61</v>
      </c>
      <c r="D33" s="69">
        <v>0</v>
      </c>
      <c r="E33" s="16">
        <f t="shared" si="2"/>
        <v>2.61</v>
      </c>
      <c r="F33" s="39">
        <f t="shared" si="1"/>
        <v>434.26745999999997</v>
      </c>
      <c r="G33" s="115"/>
      <c r="H33" s="9"/>
    </row>
    <row r="34" spans="1:8" s="8" customFormat="1" ht="18" customHeight="1">
      <c r="A34" s="119"/>
      <c r="B34" s="15" t="s">
        <v>23</v>
      </c>
      <c r="C34" s="16">
        <v>2.1</v>
      </c>
      <c r="D34" s="69">
        <v>0</v>
      </c>
      <c r="E34" s="16">
        <f t="shared" si="2"/>
        <v>2.1</v>
      </c>
      <c r="F34" s="39">
        <f t="shared" si="1"/>
        <v>349.41059999999999</v>
      </c>
      <c r="G34" s="115"/>
      <c r="H34" s="9"/>
    </row>
    <row r="35" spans="1:8" s="8" customFormat="1" ht="18" customHeight="1">
      <c r="A35" s="119"/>
      <c r="B35" s="15" t="s">
        <v>24</v>
      </c>
      <c r="C35" s="16">
        <v>4.09</v>
      </c>
      <c r="D35" s="69">
        <v>0</v>
      </c>
      <c r="E35" s="16">
        <f t="shared" si="2"/>
        <v>4.09</v>
      </c>
      <c r="F35" s="39">
        <f t="shared" si="1"/>
        <v>680.51873999999998</v>
      </c>
      <c r="G35" s="115"/>
      <c r="H35" s="9"/>
    </row>
    <row r="36" spans="1:8" s="8" customFormat="1" ht="18" customHeight="1">
      <c r="A36" s="119"/>
      <c r="B36" s="15" t="s">
        <v>25</v>
      </c>
      <c r="C36" s="16">
        <v>4</v>
      </c>
      <c r="D36" s="70">
        <v>0</v>
      </c>
      <c r="E36" s="16">
        <f t="shared" si="2"/>
        <v>4</v>
      </c>
      <c r="F36" s="39">
        <f t="shared" si="1"/>
        <v>665.54399999999998</v>
      </c>
      <c r="G36" s="115"/>
      <c r="H36" s="9"/>
    </row>
    <row r="37" spans="1:8" s="8" customFormat="1" ht="18" customHeight="1">
      <c r="A37" s="119"/>
      <c r="B37" s="15" t="s">
        <v>26</v>
      </c>
      <c r="C37" s="16">
        <v>3.8</v>
      </c>
      <c r="D37" s="69">
        <v>0</v>
      </c>
      <c r="E37" s="16">
        <f t="shared" si="2"/>
        <v>3.8</v>
      </c>
      <c r="F37" s="39">
        <f t="shared" si="1"/>
        <v>632.26679999999999</v>
      </c>
      <c r="G37" s="115"/>
      <c r="H37" s="9"/>
    </row>
    <row r="38" spans="1:8" s="8" customFormat="1" ht="18" customHeight="1">
      <c r="A38" s="119"/>
      <c r="B38" s="15" t="s">
        <v>54</v>
      </c>
      <c r="C38" s="16">
        <v>3.27</v>
      </c>
      <c r="D38" s="69">
        <v>0</v>
      </c>
      <c r="E38" s="16">
        <f t="shared" si="2"/>
        <v>3.27</v>
      </c>
      <c r="F38" s="39">
        <f t="shared" si="1"/>
        <v>544.08222000000001</v>
      </c>
      <c r="G38" s="116"/>
      <c r="H38" s="9"/>
    </row>
    <row r="39" spans="1:8" s="8" customFormat="1" ht="18" customHeight="1">
      <c r="A39" s="119"/>
      <c r="B39" s="15" t="s">
        <v>55</v>
      </c>
      <c r="C39" s="16">
        <v>2.4300000000000002</v>
      </c>
      <c r="D39" s="69">
        <v>0</v>
      </c>
      <c r="E39" s="16">
        <f t="shared" si="2"/>
        <v>2.4300000000000002</v>
      </c>
      <c r="F39" s="39">
        <f t="shared" si="1"/>
        <v>404.31798000000003</v>
      </c>
      <c r="G39" s="116"/>
      <c r="H39" s="9"/>
    </row>
    <row r="40" spans="1:8" s="8" customFormat="1" ht="23.25" customHeight="1">
      <c r="A40" s="119"/>
      <c r="B40" s="15" t="s">
        <v>28</v>
      </c>
      <c r="C40" s="16">
        <v>1.94</v>
      </c>
      <c r="D40" s="69">
        <v>0</v>
      </c>
      <c r="E40" s="16">
        <f t="shared" si="2"/>
        <v>1.94</v>
      </c>
      <c r="F40" s="39">
        <f t="shared" si="1"/>
        <v>322.78883999999999</v>
      </c>
      <c r="G40" s="117"/>
      <c r="H40" s="9"/>
    </row>
    <row r="41" spans="1:8" s="8" customFormat="1" ht="173.25" customHeight="1" thickBot="1">
      <c r="A41" s="55" t="s">
        <v>61</v>
      </c>
      <c r="B41" s="104" t="s">
        <v>70</v>
      </c>
      <c r="C41" s="105"/>
      <c r="D41" s="105"/>
      <c r="E41" s="105"/>
      <c r="F41" s="105"/>
      <c r="G41" s="106"/>
      <c r="H41" s="9"/>
    </row>
    <row r="42" spans="1:8" s="8" customFormat="1" ht="21.75" customHeight="1" thickTop="1" thickBot="1">
      <c r="A42" s="17"/>
      <c r="B42" s="18"/>
      <c r="C42" s="18"/>
      <c r="D42" s="19"/>
      <c r="E42" s="20"/>
      <c r="F42" s="22" t="s">
        <v>40</v>
      </c>
      <c r="G42" s="21"/>
      <c r="H42" s="9"/>
    </row>
    <row r="43" spans="1:8" s="8" customFormat="1" ht="18.75" customHeight="1" thickTop="1">
      <c r="A43" s="118" t="s">
        <v>35</v>
      </c>
      <c r="B43" s="40" t="s">
        <v>43</v>
      </c>
      <c r="C43" s="44">
        <v>4.5999999999999996</v>
      </c>
      <c r="D43" s="79">
        <v>0</v>
      </c>
      <c r="E43" s="44">
        <v>0</v>
      </c>
      <c r="F43" s="45">
        <f>E43*11</f>
        <v>0</v>
      </c>
      <c r="G43" s="88" t="s">
        <v>27</v>
      </c>
      <c r="H43" s="9"/>
    </row>
    <row r="44" spans="1:8" s="8" customFormat="1" ht="18.75" customHeight="1">
      <c r="A44" s="126"/>
      <c r="B44" s="46" t="s">
        <v>44</v>
      </c>
      <c r="C44" s="47">
        <v>4.3499999999999996</v>
      </c>
      <c r="D44" s="80">
        <v>0</v>
      </c>
      <c r="E44" s="47">
        <v>0</v>
      </c>
      <c r="F44" s="48">
        <f>E44*11</f>
        <v>0</v>
      </c>
      <c r="G44" s="89"/>
      <c r="H44" s="9"/>
    </row>
    <row r="45" spans="1:8" s="8" customFormat="1" ht="18.75" customHeight="1">
      <c r="A45" s="119"/>
      <c r="B45" s="41" t="s">
        <v>29</v>
      </c>
      <c r="C45" s="42">
        <v>4.05</v>
      </c>
      <c r="D45" s="81">
        <v>0</v>
      </c>
      <c r="E45" s="42">
        <v>0</v>
      </c>
      <c r="F45" s="49">
        <f>E45*11</f>
        <v>0</v>
      </c>
      <c r="G45" s="89"/>
      <c r="H45" s="9"/>
    </row>
    <row r="46" spans="1:8" s="8" customFormat="1" ht="18.75" customHeight="1">
      <c r="A46" s="119"/>
      <c r="B46" s="41" t="s">
        <v>45</v>
      </c>
      <c r="C46" s="42">
        <v>3.6</v>
      </c>
      <c r="D46" s="81">
        <v>0</v>
      </c>
      <c r="E46" s="42">
        <v>0</v>
      </c>
      <c r="F46" s="49">
        <f>E46*11</f>
        <v>0</v>
      </c>
      <c r="G46" s="89"/>
      <c r="H46" s="9"/>
    </row>
    <row r="47" spans="1:8" s="8" customFormat="1" ht="18.75" customHeight="1">
      <c r="A47" s="119"/>
      <c r="B47" s="41" t="s">
        <v>30</v>
      </c>
      <c r="C47" s="42">
        <v>3.4</v>
      </c>
      <c r="D47" s="43">
        <v>0</v>
      </c>
      <c r="E47" s="42">
        <v>0</v>
      </c>
      <c r="F47" s="49">
        <f>E47*13.5</f>
        <v>0</v>
      </c>
      <c r="G47" s="89"/>
      <c r="H47" s="9"/>
    </row>
    <row r="48" spans="1:8" s="8" customFormat="1" ht="18.75" customHeight="1">
      <c r="A48" s="119"/>
      <c r="B48" s="41" t="s">
        <v>31</v>
      </c>
      <c r="C48" s="42">
        <v>3.5</v>
      </c>
      <c r="D48" s="74">
        <v>0</v>
      </c>
      <c r="E48" s="42">
        <v>0</v>
      </c>
      <c r="F48" s="49">
        <f>E48*17.05</f>
        <v>0</v>
      </c>
      <c r="G48" s="89"/>
      <c r="H48" s="9"/>
    </row>
    <row r="49" spans="1:8" s="8" customFormat="1" ht="18.75" customHeight="1">
      <c r="A49" s="119"/>
      <c r="B49" s="41" t="s">
        <v>32</v>
      </c>
      <c r="C49" s="42">
        <v>3.1</v>
      </c>
      <c r="D49" s="74">
        <v>0</v>
      </c>
      <c r="E49" s="42">
        <v>0</v>
      </c>
      <c r="F49" s="49">
        <f>E49*21.05</f>
        <v>0</v>
      </c>
      <c r="G49" s="89"/>
      <c r="H49" s="9"/>
    </row>
    <row r="50" spans="1:8" s="8" customFormat="1" ht="18.75" customHeight="1">
      <c r="A50" s="119"/>
      <c r="B50" s="41" t="s">
        <v>41</v>
      </c>
      <c r="C50" s="42">
        <v>3</v>
      </c>
      <c r="D50" s="74">
        <v>0</v>
      </c>
      <c r="E50" s="42">
        <v>0</v>
      </c>
      <c r="F50" s="49">
        <f>E50*24.25</f>
        <v>0</v>
      </c>
      <c r="G50" s="89"/>
      <c r="H50" s="9"/>
    </row>
    <row r="51" spans="1:8" s="8" customFormat="1" ht="18.75" customHeight="1">
      <c r="A51" s="119"/>
      <c r="B51" s="41" t="s">
        <v>33</v>
      </c>
      <c r="C51" s="42">
        <v>2.8</v>
      </c>
      <c r="D51" s="74">
        <v>0</v>
      </c>
      <c r="E51" s="42">
        <v>0</v>
      </c>
      <c r="F51" s="49">
        <f>E51*26.75</f>
        <v>0</v>
      </c>
      <c r="G51" s="89"/>
      <c r="H51" s="9"/>
    </row>
    <row r="52" spans="1:8" s="8" customFormat="1" ht="18.75" customHeight="1">
      <c r="A52" s="119"/>
      <c r="B52" s="41" t="s">
        <v>34</v>
      </c>
      <c r="C52" s="42">
        <v>2.6</v>
      </c>
      <c r="D52" s="74">
        <v>0</v>
      </c>
      <c r="E52" s="42">
        <v>0</v>
      </c>
      <c r="F52" s="49">
        <f>E52*31.05</f>
        <v>0</v>
      </c>
      <c r="G52" s="89"/>
      <c r="H52" s="9"/>
    </row>
    <row r="53" spans="1:8" s="8" customFormat="1" ht="18.75" customHeight="1">
      <c r="A53" s="119"/>
      <c r="B53" s="41" t="s">
        <v>46</v>
      </c>
      <c r="C53" s="42">
        <v>0.75</v>
      </c>
      <c r="D53" s="74">
        <v>0</v>
      </c>
      <c r="E53" s="42">
        <v>0</v>
      </c>
      <c r="F53" s="49">
        <f>E53*50</f>
        <v>0</v>
      </c>
      <c r="G53" s="89"/>
      <c r="H53" s="9"/>
    </row>
    <row r="54" spans="1:8" s="8" customFormat="1" ht="18.75" customHeight="1">
      <c r="A54" s="119"/>
      <c r="B54" s="50" t="s">
        <v>47</v>
      </c>
      <c r="C54" s="42">
        <v>0.55000000000000004</v>
      </c>
      <c r="D54" s="74">
        <v>0</v>
      </c>
      <c r="E54" s="42">
        <v>0</v>
      </c>
      <c r="F54" s="53">
        <f>E54*50</f>
        <v>0</v>
      </c>
      <c r="G54" s="90"/>
      <c r="H54" s="9"/>
    </row>
    <row r="55" spans="1:8" s="8" customFormat="1" ht="95.25" customHeight="1" thickBot="1">
      <c r="A55" s="54"/>
      <c r="B55" s="133" t="s">
        <v>71</v>
      </c>
      <c r="C55" s="134"/>
      <c r="D55" s="134"/>
      <c r="E55" s="134"/>
      <c r="F55" s="134"/>
      <c r="G55" s="135"/>
      <c r="H55" s="9"/>
    </row>
    <row r="56" spans="1:8" s="8" customFormat="1" ht="18.75" customHeight="1" thickTop="1">
      <c r="A56" s="118" t="s">
        <v>49</v>
      </c>
      <c r="B56" s="40" t="s">
        <v>42</v>
      </c>
      <c r="C56" s="44">
        <v>167</v>
      </c>
      <c r="D56" s="73">
        <v>-1</v>
      </c>
      <c r="E56" s="44">
        <f t="shared" ref="E56:E61" si="3">D56+C56</f>
        <v>166</v>
      </c>
      <c r="F56" s="51">
        <f t="shared" ref="F56:F61" si="4">E56*166.386</f>
        <v>27620.076000000001</v>
      </c>
      <c r="G56" s="88" t="s">
        <v>37</v>
      </c>
      <c r="H56" s="9"/>
    </row>
    <row r="57" spans="1:8" s="8" customFormat="1" ht="18.75" customHeight="1">
      <c r="A57" s="119"/>
      <c r="B57" s="41" t="s">
        <v>59</v>
      </c>
      <c r="C57" s="42">
        <v>181</v>
      </c>
      <c r="D57" s="72">
        <v>-2</v>
      </c>
      <c r="E57" s="42">
        <f t="shared" si="3"/>
        <v>179</v>
      </c>
      <c r="F57" s="52">
        <f t="shared" si="4"/>
        <v>29783.094000000001</v>
      </c>
      <c r="G57" s="89"/>
      <c r="H57" s="9"/>
    </row>
    <row r="58" spans="1:8" s="8" customFormat="1" ht="18.75" customHeight="1">
      <c r="A58" s="119"/>
      <c r="B58" s="41" t="s">
        <v>64</v>
      </c>
      <c r="C58" s="42">
        <v>0</v>
      </c>
      <c r="D58" s="43">
        <v>0</v>
      </c>
      <c r="E58" s="42">
        <f>C58+D58</f>
        <v>0</v>
      </c>
      <c r="F58" s="52">
        <f t="shared" si="4"/>
        <v>0</v>
      </c>
      <c r="G58" s="89"/>
      <c r="H58" s="9"/>
    </row>
    <row r="59" spans="1:8" s="8" customFormat="1" ht="18.75" customHeight="1">
      <c r="A59" s="119"/>
      <c r="B59" s="41" t="s">
        <v>65</v>
      </c>
      <c r="C59" s="42">
        <v>158</v>
      </c>
      <c r="D59" s="43">
        <v>0</v>
      </c>
      <c r="E59" s="42">
        <f>D59+C59</f>
        <v>158</v>
      </c>
      <c r="F59" s="52">
        <f t="shared" si="4"/>
        <v>26288.987999999998</v>
      </c>
      <c r="G59" s="89"/>
      <c r="H59" s="9"/>
    </row>
    <row r="60" spans="1:8" s="8" customFormat="1" ht="20.25" customHeight="1">
      <c r="A60" s="119"/>
      <c r="B60" s="41" t="s">
        <v>39</v>
      </c>
      <c r="C60" s="42">
        <v>290</v>
      </c>
      <c r="D60" s="43">
        <v>0</v>
      </c>
      <c r="E60" s="42">
        <f>C60+D60</f>
        <v>290</v>
      </c>
      <c r="F60" s="52">
        <f t="shared" si="4"/>
        <v>48251.94</v>
      </c>
      <c r="G60" s="89"/>
      <c r="H60" s="9"/>
    </row>
    <row r="61" spans="1:8" s="8" customFormat="1" ht="20.25" customHeight="1">
      <c r="A61" s="119"/>
      <c r="B61" s="41" t="s">
        <v>36</v>
      </c>
      <c r="C61" s="42">
        <v>157</v>
      </c>
      <c r="D61" s="72">
        <v>-1</v>
      </c>
      <c r="E61" s="42">
        <f t="shared" si="3"/>
        <v>156</v>
      </c>
      <c r="F61" s="52">
        <f t="shared" si="4"/>
        <v>25956.216</v>
      </c>
      <c r="G61" s="90"/>
      <c r="H61" s="9"/>
    </row>
    <row r="62" spans="1:8" s="8" customFormat="1" ht="2.25" customHeight="1">
      <c r="A62" s="25"/>
      <c r="B62" s="26"/>
      <c r="C62" s="27"/>
      <c r="D62" s="28"/>
      <c r="E62" s="27"/>
      <c r="F62" s="29"/>
      <c r="G62" s="30"/>
      <c r="H62" s="9"/>
    </row>
    <row r="63" spans="1:8" s="8" customFormat="1" ht="96.75" customHeight="1" thickBot="1">
      <c r="A63" s="54"/>
      <c r="B63" s="133" t="s">
        <v>72</v>
      </c>
      <c r="C63" s="134"/>
      <c r="D63" s="134"/>
      <c r="E63" s="134"/>
      <c r="F63" s="134"/>
      <c r="G63" s="135"/>
    </row>
    <row r="64" spans="1:8" s="8" customFormat="1" ht="43.5" customHeight="1" thickTop="1" thickBot="1">
      <c r="A64" s="56" t="s">
        <v>66</v>
      </c>
      <c r="B64" s="12" t="s">
        <v>67</v>
      </c>
      <c r="C64" s="13">
        <v>180</v>
      </c>
      <c r="D64" s="82">
        <v>-12</v>
      </c>
      <c r="E64" s="13">
        <f t="shared" ref="E64" si="5">D64+C64</f>
        <v>168</v>
      </c>
      <c r="F64" s="14">
        <f>E64*166.386</f>
        <v>27952.847999999998</v>
      </c>
      <c r="G64" s="35" t="s">
        <v>50</v>
      </c>
    </row>
    <row r="65" spans="1:7" ht="36.75" customHeight="1" thickTop="1">
      <c r="A65" s="33" t="s">
        <v>48</v>
      </c>
      <c r="B65" s="12" t="s">
        <v>60</v>
      </c>
      <c r="C65" s="13">
        <v>56</v>
      </c>
      <c r="D65" s="82">
        <v>0</v>
      </c>
      <c r="E65" s="13">
        <f t="shared" ref="E65" si="6">D65+C65</f>
        <v>56</v>
      </c>
      <c r="F65" s="14">
        <f>E65*166.386</f>
        <v>9317.616</v>
      </c>
      <c r="G65" s="35" t="s">
        <v>50</v>
      </c>
    </row>
    <row r="66" spans="1:7" ht="32.25" customHeight="1">
      <c r="B66" s="83"/>
      <c r="C66" s="84"/>
      <c r="D66" s="84"/>
      <c r="E66" s="85"/>
      <c r="F66" s="85"/>
      <c r="G66" s="85"/>
    </row>
  </sheetData>
  <sheetProtection selectLockedCells="1"/>
  <mergeCells count="21">
    <mergeCell ref="G56:G61"/>
    <mergeCell ref="F12:G17"/>
    <mergeCell ref="B55:G55"/>
    <mergeCell ref="B63:G63"/>
    <mergeCell ref="A56:A6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2019-04-26T18:29:48Z</dcterms:modified>
</cp:coreProperties>
</file>