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855" windowWidth="14820" windowHeight="7230"/>
  </bookViews>
  <sheets>
    <sheet name="Hoja3" sheetId="3" r:id="rId1"/>
  </sheets>
  <definedNames>
    <definedName name="_xlnm.Print_Area" localSheetId="0">Hoja3!$A$1:$G$66</definedName>
  </definedNames>
  <calcPr calcId="124519"/>
</workbook>
</file>

<file path=xl/calcChain.xml><?xml version="1.0" encoding="utf-8"?>
<calcChain xmlns="http://schemas.openxmlformats.org/spreadsheetml/2006/main">
  <c r="E64" i="3"/>
  <c r="F64" s="1"/>
  <c r="F58"/>
  <c r="F59"/>
  <c r="E56"/>
  <c r="F56" s="1"/>
  <c r="E43"/>
  <c r="F43" s="1"/>
  <c r="E44"/>
  <c r="F44" s="1"/>
  <c r="E45"/>
  <c r="F45" s="1"/>
  <c r="E46"/>
  <c r="F46" s="1"/>
  <c r="E47"/>
  <c r="F47" s="1"/>
  <c r="E48"/>
  <c r="F48" s="1"/>
  <c r="E49"/>
  <c r="F49" s="1"/>
  <c r="E50"/>
  <c r="F50" s="1"/>
  <c r="E51"/>
  <c r="F51" s="1"/>
  <c r="E52"/>
  <c r="F52" s="1"/>
  <c r="E53"/>
  <c r="F53" s="1"/>
  <c r="E54"/>
  <c r="F54" s="1"/>
  <c r="E57"/>
  <c r="F57" s="1"/>
  <c r="E60"/>
  <c r="F60" s="1"/>
  <c r="E61"/>
  <c r="F61" s="1"/>
  <c r="E12"/>
  <c r="E21"/>
  <c r="E25"/>
  <c r="F25" s="1"/>
  <c r="E24"/>
  <c r="F24" s="1"/>
  <c r="E23"/>
  <c r="F23" s="1"/>
  <c r="E17"/>
  <c r="E13"/>
  <c r="E14"/>
  <c r="E15"/>
  <c r="E16"/>
  <c r="E18"/>
  <c r="E19"/>
  <c r="E20"/>
  <c r="E26"/>
  <c r="F26" s="1"/>
  <c r="E27"/>
  <c r="F27" s="1"/>
  <c r="E28"/>
  <c r="F28" s="1"/>
  <c r="E29"/>
  <c r="F29" s="1"/>
  <c r="E30"/>
  <c r="F30" s="1"/>
  <c r="E31"/>
  <c r="F31" s="1"/>
  <c r="E32"/>
  <c r="F32" s="1"/>
  <c r="E33"/>
  <c r="F33" s="1"/>
  <c r="E34"/>
  <c r="F34" s="1"/>
  <c r="E35"/>
  <c r="F35" s="1"/>
  <c r="E36"/>
  <c r="F36" s="1"/>
  <c r="E37"/>
  <c r="F37" s="1"/>
  <c r="E38"/>
  <c r="F38" s="1"/>
  <c r="E39"/>
  <c r="F39" s="1"/>
  <c r="E40"/>
  <c r="F40" s="1"/>
  <c r="E65"/>
  <c r="F65" s="1"/>
</calcChain>
</file>

<file path=xl/sharedStrings.xml><?xml version="1.0" encoding="utf-8"?>
<sst xmlns="http://schemas.openxmlformats.org/spreadsheetml/2006/main" count="74" uniqueCount="73">
  <si>
    <t>Precio semana anterior</t>
  </si>
  <si>
    <t>Difer.</t>
  </si>
  <si>
    <t>Precio semana actual</t>
  </si>
  <si>
    <t>Medida</t>
  </si>
  <si>
    <t>PORCINO</t>
  </si>
  <si>
    <t>Selecto</t>
  </si>
  <si>
    <t>Normal</t>
  </si>
  <si>
    <t xml:space="preserve">Cerdas desvieje extra </t>
  </si>
  <si>
    <t>Cerda desvieje primera</t>
  </si>
  <si>
    <t xml:space="preserve">Tipo Canal II </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</si>
  <si>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</si>
  <si>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</si>
  <si>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</si>
  <si>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</si>
  <si>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</si>
  <si>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</si>
  <si>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</si>
  <si>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</si>
  <si>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Añojos Extra 320-370 kgs –U-</t>
  </si>
  <si>
    <t>Añojos Primera 320-370 Kgs –R-</t>
  </si>
  <si>
    <t>Añojos Segunda 320-370 Kgs –O-</t>
  </si>
  <si>
    <t>Vacas extra –U-</t>
  </si>
  <si>
    <t>Vacas primera –R-</t>
  </si>
  <si>
    <t>Vacas segunda-O-</t>
  </si>
  <si>
    <t>Terneras pienso extra</t>
  </si>
  <si>
    <t>Terneras pienso primera</t>
  </si>
  <si>
    <t>Terneras pienso segunda</t>
  </si>
  <si>
    <t>Kg/vivo sobre granja</t>
  </si>
  <si>
    <t>Ternero del país</t>
  </si>
  <si>
    <t>Cordero lechal 10-12 Kg.</t>
  </si>
  <si>
    <t>Cordero lechal 12,1-15 kg.</t>
  </si>
  <si>
    <t>Cordero recental 15,1-19 Kg.</t>
  </si>
  <si>
    <t>Cordero pascual 19,1-23 Kg.</t>
  </si>
  <si>
    <t>Cordero pascual 25,5-28 Kg.</t>
  </si>
  <si>
    <t>Cordero grande 28,1-34 Kg.</t>
  </si>
  <si>
    <t>OVINO</t>
  </si>
  <si>
    <t>Centeno</t>
  </si>
  <si>
    <t>Tm/ Origen agricultor</t>
  </si>
  <si>
    <t>Cochinillo de Segovia "marca de garantía"</t>
  </si>
  <si>
    <t>Girasol   9-2-44</t>
  </si>
  <si>
    <t>Euros / Ud.</t>
  </si>
  <si>
    <t>Cordero pascual 23,1-25,50 Kg.</t>
  </si>
  <si>
    <t xml:space="preserve"> Cebada de 62  Kgs/Hl. </t>
  </si>
  <si>
    <t xml:space="preserve">Cordero Extra </t>
  </si>
  <si>
    <t>Cordero Segolechal</t>
  </si>
  <si>
    <t>Cordero 2ª</t>
  </si>
  <si>
    <t>Ovejas desvieje Primera 50 Kgs</t>
  </si>
  <si>
    <t xml:space="preserve">Ovejas desvieje Segunda 50 Kgs. </t>
  </si>
  <si>
    <t xml:space="preserve">paja </t>
  </si>
  <si>
    <t>cereales</t>
  </si>
  <si>
    <t>€/Tm/ Origen agricultor</t>
  </si>
  <si>
    <r>
      <t xml:space="preserve">LONJA AGROPECUARIA DE SEGOVIA          </t>
    </r>
    <r>
      <rPr>
        <b/>
        <sz val="16"/>
        <color rgb="FF90802F"/>
        <rFont val="Arial"/>
        <family val="2"/>
      </rPr>
      <t>COTIZACIONES</t>
    </r>
  </si>
  <si>
    <t>vacuno</t>
  </si>
  <si>
    <t>www.lonjadesegovia.com</t>
  </si>
  <si>
    <t>Ternero cruce macho Base 200 kgs</t>
  </si>
  <si>
    <t>Ternero cruce hembras base 200 kgs</t>
  </si>
  <si>
    <t>Añojos vivos 1ª</t>
  </si>
  <si>
    <t>Añojos vivos 2ª</t>
  </si>
  <si>
    <t>Añojos selectos vivo</t>
  </si>
  <si>
    <r>
      <t xml:space="preserve">Lechones de 20 Kgs. </t>
    </r>
    <r>
      <rPr>
        <b/>
        <sz val="14"/>
        <rFont val="Arial"/>
        <family val="2"/>
      </rPr>
      <t xml:space="preserve"> </t>
    </r>
  </si>
  <si>
    <r>
      <t xml:space="preserve">Trigo pienso 72 kg/Hl. </t>
    </r>
    <r>
      <rPr>
        <b/>
        <sz val="14"/>
        <rFont val="Arial"/>
        <family val="2"/>
      </rPr>
      <t xml:space="preserve"> </t>
    </r>
  </si>
  <si>
    <t>Paja paquete empacada</t>
  </si>
  <si>
    <t xml:space="preserve">
</t>
  </si>
  <si>
    <t>Cerdo Graso +130 Kgs</t>
  </si>
  <si>
    <t xml:space="preserve">Cochinillos de 4,5 a 7 Kg. </t>
  </si>
  <si>
    <t>Colza 9-2-42 (Hum-Imp-gras)</t>
  </si>
  <si>
    <t>Avena</t>
  </si>
  <si>
    <t>alfalfa</t>
  </si>
  <si>
    <t>paquete empacada</t>
  </si>
  <si>
    <t>6 de septiembre de 2018</t>
  </si>
  <si>
    <t xml:space="preserve">Iniciamos el mes de septiembre y como era de esperar hay una mejoría en las ventas dentro de las capitales del centro peninsular. 
Habían permanecido semivacías en los últimos meses y con el fin del periodo vacacional se han vuelto a llenar, con las consiguientes compras de las carnicerías que reabren y de los consumidores que llegan, ambos con las cámaras frigoríficas vacías después del mes de agosto. 
Esta situación siempre ha sido favorable para el sector vacuno. Es cierto, que es un mercado de hembras que después de meses de poco consumo comienza a mejorar, llegando normalmente a su cumbre en el mes de diciembre.
También es cierto, que hay que esperar a que una vez se llenen las cámaras los carniceros vendan, porque la cuesta de septiembre también es siempre complicada, no solo por los gastos extras en el periodo vacacional sino también por la vuelta al colegio de los pequeños de la casa. 
Los machos cruzados viven este momento con cierto optimismo, es un mejor momento para las hembras pero también normalmente, hay mejoría en los machos en estas fechas. Sin embargo, este año se está muy pendiente de la exportación, que de momento no da síntomas de mejoría y que deja el sector en estado de cautela, a la espera de noticias positivas. </t>
  </si>
  <si>
    <t xml:space="preserve">cambio de signo en el cerdo, esperado por otra parte, las bajadas de alemanía así lo anunciaban, cerdos a la venta y subida de peso, y la industria que se queja de las ventas provocan estas bajadas, las cerdas arrastradas por el cebo tambien bajan, los lechones con precios bajos suben esta semana, los cochinillos repiten en una semana parecida a la semana anterior, quilbrio entre oferta y demanda, </t>
  </si>
  <si>
    <t xml:space="preserve">semana de estabilidad en los cereales, mercados planos. </t>
  </si>
</sst>
</file>

<file path=xl/styles.xml><?xml version="1.0" encoding="utf-8"?>
<styleSheet xmlns="http://schemas.openxmlformats.org/spreadsheetml/2006/main">
  <numFmts count="6">
    <numFmt numFmtId="43" formatCode="_-* #,##0.00\ _€_-;\-* #,##0.00\ _€_-;_-* &quot;-&quot;??\ _€_-;_-@_-"/>
    <numFmt numFmtId="164" formatCode="0.00_ ;[Red]\-0.00\ "/>
    <numFmt numFmtId="165" formatCode="_-* #,##0.000\ _€_-;\-* #,##0.000\ _€_-;_-* &quot;-&quot;???\ _€_-;_-@_-"/>
    <numFmt numFmtId="166" formatCode="#,##0.000"/>
    <numFmt numFmtId="167" formatCode="0.000_ ;[Red]\-0.000\ "/>
    <numFmt numFmtId="168" formatCode="_-* #,##0\ _€_-;\-* #,##0\ _€_-;_-* &quot;-&quot;??\ _€_-;_-@_-"/>
  </numFmts>
  <fonts count="27">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12"/>
      <name val="Arial"/>
      <family val="2"/>
    </font>
    <font>
      <b/>
      <sz val="12"/>
      <color theme="0"/>
      <name val="Arial"/>
      <family val="2"/>
    </font>
    <font>
      <b/>
      <sz val="14"/>
      <color rgb="FF0000FF"/>
      <name val="Arial"/>
      <family val="2"/>
    </font>
    <font>
      <sz val="26"/>
      <color rgb="FFFF0000"/>
      <name val="Tahoma"/>
      <family val="2"/>
    </font>
    <font>
      <sz val="10"/>
      <name val="Arial"/>
      <family val="2"/>
    </font>
    <font>
      <b/>
      <sz val="16"/>
      <color rgb="FF90802F"/>
      <name val="Arial"/>
      <family val="2"/>
    </font>
    <font>
      <u/>
      <sz val="20"/>
      <color rgb="FFFF0000"/>
      <name val="Arial"/>
      <family val="2"/>
    </font>
    <font>
      <b/>
      <sz val="12"/>
      <color theme="1"/>
      <name val="Arial"/>
      <family val="2"/>
    </font>
    <font>
      <b/>
      <sz val="10"/>
      <color theme="1"/>
      <name val="Arial"/>
      <family val="2"/>
    </font>
    <font>
      <sz val="14"/>
      <name val="Arial"/>
      <family val="2"/>
    </font>
    <font>
      <b/>
      <sz val="14"/>
      <name val="Arial"/>
      <family val="2"/>
    </font>
    <font>
      <sz val="13"/>
      <name val="Arial"/>
      <family val="2"/>
    </font>
    <font>
      <b/>
      <sz val="12"/>
      <color rgb="FF0000FF"/>
      <name val="Arial"/>
      <family val="2"/>
    </font>
    <font>
      <sz val="14"/>
      <color theme="1"/>
      <name val="Arial"/>
      <family val="2"/>
    </font>
    <font>
      <b/>
      <sz val="14"/>
      <color theme="1"/>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50">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style="thick">
        <color rgb="FF000000"/>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bottom style="thick">
        <color rgb="FF000000"/>
      </bottom>
      <diagonal/>
    </border>
    <border>
      <left style="thick">
        <color rgb="FF000000"/>
      </left>
      <right style="thick">
        <color rgb="FF000000"/>
      </right>
      <top/>
      <bottom style="thick">
        <color rgb="FF000000"/>
      </bottom>
      <diagonal/>
    </border>
    <border>
      <left style="thick">
        <color rgb="FF000000"/>
      </left>
      <right/>
      <top style="thin">
        <color rgb="FF000000"/>
      </top>
      <bottom/>
      <diagonal/>
    </border>
    <border>
      <left/>
      <right/>
      <top style="thin">
        <color rgb="FF000000"/>
      </top>
      <bottom/>
      <diagonal/>
    </border>
    <border>
      <left/>
      <right style="thick">
        <color rgb="FF000000"/>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right style="thick">
        <color rgb="FF000000"/>
      </right>
      <top style="thin">
        <color rgb="FF000000"/>
      </top>
      <bottom style="thick">
        <color rgb="FF000000"/>
      </bottom>
      <diagonal/>
    </border>
    <border>
      <left style="medium">
        <color rgb="FF000000"/>
      </left>
      <right style="medium">
        <color rgb="FF000000"/>
      </right>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ck">
        <color rgb="FF000000"/>
      </top>
      <bottom style="thin">
        <color rgb="FF000000"/>
      </bottom>
      <diagonal/>
    </border>
    <border>
      <left style="thin">
        <color rgb="FF000000"/>
      </left>
      <right style="thick">
        <color rgb="FF000000"/>
      </right>
      <top style="thick">
        <color rgb="FF000000"/>
      </top>
      <bottom/>
      <diagonal/>
    </border>
    <border>
      <left style="thin">
        <color rgb="FF000000"/>
      </left>
      <right style="thick">
        <color rgb="FF000000"/>
      </right>
      <top/>
      <bottom/>
      <diagonal/>
    </border>
    <border>
      <left style="medium">
        <color rgb="FF000000"/>
      </left>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indexed="64"/>
      </top>
      <bottom style="medium">
        <color indexed="64"/>
      </bottom>
      <diagonal/>
    </border>
    <border>
      <left/>
      <right style="thick">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ck">
        <color rgb="FF000000"/>
      </left>
      <right/>
      <top/>
      <bottom/>
      <diagonal/>
    </border>
  </borders>
  <cellStyleXfs count="3">
    <xf numFmtId="0" fontId="0" fillId="0" borderId="0"/>
    <xf numFmtId="0" fontId="1" fillId="0" borderId="0" applyNumberFormat="0" applyFill="0" applyBorder="0" applyAlignment="0" applyProtection="0">
      <alignment vertical="top"/>
      <protection locked="0"/>
    </xf>
    <xf numFmtId="43" fontId="16" fillId="0" borderId="0" applyFont="0" applyFill="0" applyBorder="0" applyAlignment="0" applyProtection="0"/>
  </cellStyleXfs>
  <cellXfs count="134">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12" fillId="3" borderId="8" xfId="0" applyFont="1" applyFill="1" applyBorder="1" applyAlignment="1">
      <alignment vertical="center" wrapText="1"/>
    </xf>
    <xf numFmtId="4" fontId="8" fillId="3" borderId="8" xfId="0" applyNumberFormat="1" applyFont="1" applyFill="1" applyBorder="1" applyAlignment="1">
      <alignment horizontal="center" vertical="center" wrapText="1"/>
    </xf>
    <xf numFmtId="3" fontId="12" fillId="3" borderId="8" xfId="0" applyNumberFormat="1" applyFont="1" applyFill="1" applyBorder="1" applyAlignment="1">
      <alignment horizontal="center" vertical="center" wrapText="1"/>
    </xf>
    <xf numFmtId="0" fontId="12" fillId="3" borderId="6" xfId="0" applyFont="1" applyFill="1" applyBorder="1" applyAlignment="1">
      <alignment vertical="center" wrapText="1"/>
    </xf>
    <xf numFmtId="4" fontId="8" fillId="3" borderId="6" xfId="0" applyNumberFormat="1" applyFont="1" applyFill="1" applyBorder="1" applyAlignment="1">
      <alignment horizontal="center" vertical="center" wrapText="1"/>
    </xf>
    <xf numFmtId="0" fontId="3" fillId="3" borderId="13" xfId="0" applyFont="1" applyFill="1" applyBorder="1" applyAlignment="1">
      <alignment vertical="center" wrapText="1"/>
    </xf>
    <xf numFmtId="0" fontId="3" fillId="3" borderId="14" xfId="0" applyFont="1" applyFill="1" applyBorder="1" applyAlignment="1">
      <alignment vertical="center" wrapText="1"/>
    </xf>
    <xf numFmtId="164" fontId="3" fillId="3" borderId="14" xfId="0" applyNumberFormat="1" applyFont="1" applyFill="1" applyBorder="1" applyAlignment="1">
      <alignment vertical="center" wrapText="1"/>
    </xf>
    <xf numFmtId="3" fontId="6" fillId="3" borderId="14" xfId="0" applyNumberFormat="1" applyFont="1" applyFill="1" applyBorder="1" applyAlignment="1">
      <alignment horizontal="center" vertical="center" wrapText="1"/>
    </xf>
    <xf numFmtId="0" fontId="3" fillId="3" borderId="15" xfId="0" applyFont="1" applyFill="1" applyBorder="1" applyAlignment="1">
      <alignment vertical="center" wrapText="1"/>
    </xf>
    <xf numFmtId="0" fontId="9" fillId="2" borderId="12" xfId="0" applyFont="1" applyFill="1" applyBorder="1" applyAlignment="1">
      <alignment horizontal="center" vertical="center" wrapText="1"/>
    </xf>
    <xf numFmtId="14" fontId="14" fillId="3" borderId="0" xfId="0" applyNumberFormat="1" applyFont="1" applyFill="1" applyBorder="1" applyAlignment="1">
      <alignment horizontal="right" vertical="center" wrapText="1"/>
    </xf>
    <xf numFmtId="0" fontId="15" fillId="3" borderId="0" xfId="0" applyFont="1" applyFill="1" applyAlignment="1">
      <alignment vertical="center" wrapText="1"/>
    </xf>
    <xf numFmtId="0" fontId="13" fillId="4" borderId="16" xfId="0" applyFont="1" applyFill="1" applyBorder="1" applyAlignment="1">
      <alignment horizontal="center" vertical="center" textRotation="90" wrapText="1"/>
    </xf>
    <xf numFmtId="0" fontId="12" fillId="3" borderId="17" xfId="0" applyFont="1" applyFill="1" applyBorder="1" applyAlignment="1">
      <alignment vertical="center" wrapText="1"/>
    </xf>
    <xf numFmtId="4" fontId="8" fillId="3" borderId="17" xfId="0" applyNumberFormat="1" applyFont="1" applyFill="1" applyBorder="1" applyAlignment="1">
      <alignment horizontal="center" vertical="center" wrapText="1"/>
    </xf>
    <xf numFmtId="164" fontId="8" fillId="3" borderId="17" xfId="0" applyNumberFormat="1" applyFont="1" applyFill="1" applyBorder="1" applyAlignment="1" applyProtection="1">
      <alignment horizontal="center" vertical="center" wrapText="1"/>
      <protection locked="0"/>
    </xf>
    <xf numFmtId="3" fontId="12" fillId="3" borderId="17" xfId="0" applyNumberFormat="1" applyFont="1" applyFill="1" applyBorder="1" applyAlignment="1">
      <alignment horizontal="center" vertical="center" wrapText="1"/>
    </xf>
    <xf numFmtId="0" fontId="12" fillId="3" borderId="18" xfId="0" applyFont="1" applyFill="1" applyBorder="1" applyAlignment="1">
      <alignment horizontal="left" vertical="center" wrapText="1"/>
    </xf>
    <xf numFmtId="0" fontId="12" fillId="3" borderId="20" xfId="0" applyFont="1" applyFill="1" applyBorder="1" applyAlignment="1">
      <alignment vertical="center" wrapText="1"/>
    </xf>
    <xf numFmtId="4" fontId="8" fillId="3" borderId="20" xfId="0" applyNumberFormat="1" applyFont="1" applyFill="1" applyBorder="1" applyAlignment="1">
      <alignment horizontal="center" vertical="center" wrapText="1"/>
    </xf>
    <xf numFmtId="164" fontId="8" fillId="3" borderId="6" xfId="0" applyNumberFormat="1" applyFont="1" applyFill="1" applyBorder="1" applyAlignment="1" applyProtection="1">
      <alignment horizontal="center" vertical="center" wrapText="1"/>
      <protection locked="0"/>
    </xf>
    <xf numFmtId="0" fontId="13" fillId="4" borderId="7" xfId="0" applyFont="1" applyFill="1" applyBorder="1" applyAlignment="1">
      <alignment horizontal="center" vertical="center" textRotation="90" wrapText="1"/>
    </xf>
    <xf numFmtId="0" fontId="18" fillId="3" borderId="0" xfId="1" applyFont="1" applyFill="1" applyAlignment="1" applyProtection="1"/>
    <xf numFmtId="0" fontId="8" fillId="3" borderId="9" xfId="0" applyFont="1" applyFill="1" applyBorder="1" applyAlignment="1">
      <alignment horizontal="left" vertical="center" wrapText="1"/>
    </xf>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3" fontId="12" fillId="3" borderId="26" xfId="0" applyNumberFormat="1" applyFont="1" applyFill="1" applyBorder="1" applyAlignment="1">
      <alignment horizontal="center" vertical="center" wrapText="1"/>
    </xf>
    <xf numFmtId="3" fontId="12" fillId="3" borderId="27" xfId="0" applyNumberFormat="1" applyFont="1" applyFill="1" applyBorder="1" applyAlignment="1">
      <alignment horizontal="center" vertical="center" wrapText="1"/>
    </xf>
    <xf numFmtId="0" fontId="21" fillId="3" borderId="8" xfId="0" applyFont="1" applyFill="1" applyBorder="1" applyAlignment="1">
      <alignment vertical="center" wrapText="1"/>
    </xf>
    <xf numFmtId="166" fontId="22" fillId="3" borderId="8" xfId="0" applyNumberFormat="1" applyFont="1" applyFill="1" applyBorder="1" applyAlignment="1">
      <alignment horizontal="center" vertical="center" wrapText="1"/>
    </xf>
    <xf numFmtId="166" fontId="22" fillId="3" borderId="36" xfId="0" applyNumberFormat="1" applyFont="1" applyFill="1" applyBorder="1" applyAlignment="1">
      <alignment horizontal="center" vertical="center" wrapText="1"/>
    </xf>
    <xf numFmtId="0" fontId="21" fillId="3" borderId="6" xfId="0" applyFont="1" applyFill="1" applyBorder="1" applyAlignment="1">
      <alignment vertical="center" wrapText="1"/>
    </xf>
    <xf numFmtId="166" fontId="22" fillId="3" borderId="6" xfId="0" applyNumberFormat="1" applyFont="1" applyFill="1" applyBorder="1" applyAlignment="1">
      <alignment horizontal="center" vertical="center" wrapText="1"/>
    </xf>
    <xf numFmtId="166" fontId="22" fillId="3" borderId="27" xfId="0" applyNumberFormat="1" applyFont="1" applyFill="1" applyBorder="1" applyAlignment="1">
      <alignment horizontal="center" vertical="center" wrapText="1"/>
    </xf>
    <xf numFmtId="4" fontId="22" fillId="3" borderId="6" xfId="0" applyNumberFormat="1" applyFont="1" applyFill="1" applyBorder="1" applyAlignment="1">
      <alignment horizontal="center" vertical="center" wrapText="1"/>
    </xf>
    <xf numFmtId="164" fontId="22" fillId="3" borderId="6" xfId="0" applyNumberFormat="1" applyFont="1" applyFill="1" applyBorder="1" applyAlignment="1" applyProtection="1">
      <alignment horizontal="center" vertical="center" wrapText="1"/>
      <protection locked="0"/>
    </xf>
    <xf numFmtId="4" fontId="22" fillId="3" borderId="27" xfId="0" applyNumberFormat="1" applyFont="1" applyFill="1" applyBorder="1" applyAlignment="1">
      <alignment horizontal="center" vertical="center" wrapText="1"/>
    </xf>
    <xf numFmtId="167" fontId="22" fillId="3" borderId="27" xfId="0" applyNumberFormat="1" applyFont="1" applyFill="1" applyBorder="1" applyAlignment="1">
      <alignment horizontal="center" vertical="center" wrapText="1"/>
    </xf>
    <xf numFmtId="4" fontId="22" fillId="3" borderId="41" xfId="0" applyNumberFormat="1" applyFont="1" applyFill="1" applyBorder="1" applyAlignment="1">
      <alignment horizontal="center" vertical="center" wrapText="1"/>
    </xf>
    <xf numFmtId="4" fontId="22" fillId="3" borderId="42" xfId="0" applyNumberFormat="1" applyFont="1" applyFill="1" applyBorder="1" applyAlignment="1">
      <alignment horizontal="center" vertical="center" wrapText="1"/>
    </xf>
    <xf numFmtId="4" fontId="22" fillId="3" borderId="8" xfId="0" applyNumberFormat="1" applyFont="1" applyFill="1" applyBorder="1" applyAlignment="1">
      <alignment horizontal="center" vertical="center" wrapText="1"/>
    </xf>
    <xf numFmtId="168" fontId="21" fillId="3" borderId="8" xfId="2" applyNumberFormat="1" applyFont="1" applyFill="1" applyBorder="1" applyAlignment="1">
      <alignment horizontal="center" vertical="center" wrapText="1"/>
    </xf>
    <xf numFmtId="0" fontId="21" fillId="3" borderId="20" xfId="0" applyFont="1" applyFill="1" applyBorder="1" applyAlignment="1">
      <alignment vertical="center" wrapText="1"/>
    </xf>
    <xf numFmtId="4" fontId="22" fillId="3" borderId="20" xfId="0" applyNumberFormat="1" applyFont="1" applyFill="1" applyBorder="1" applyAlignment="1">
      <alignment horizontal="center" vertical="center" wrapText="1"/>
    </xf>
    <xf numFmtId="168" fontId="21" fillId="3" borderId="20" xfId="2" applyNumberFormat="1" applyFont="1" applyFill="1" applyBorder="1" applyAlignment="1">
      <alignment horizontal="center" vertical="center" wrapText="1"/>
    </xf>
    <xf numFmtId="43" fontId="21" fillId="3" borderId="6" xfId="2" applyFont="1" applyFill="1" applyBorder="1" applyAlignment="1">
      <alignment horizontal="center" vertical="center" wrapText="1"/>
    </xf>
    <xf numFmtId="165" fontId="21" fillId="3" borderId="6" xfId="2" applyNumberFormat="1" applyFont="1" applyFill="1" applyBorder="1" applyAlignment="1">
      <alignment vertical="center" wrapText="1"/>
    </xf>
    <xf numFmtId="3" fontId="21" fillId="3" borderId="8" xfId="0" applyNumberFormat="1" applyFont="1" applyFill="1" applyBorder="1" applyAlignment="1">
      <alignment horizontal="center" vertical="center" wrapText="1"/>
    </xf>
    <xf numFmtId="3" fontId="21" fillId="3" borderId="6" xfId="0" applyNumberFormat="1" applyFont="1" applyFill="1" applyBorder="1" applyAlignment="1">
      <alignment horizontal="center" vertical="center" wrapText="1"/>
    </xf>
    <xf numFmtId="43" fontId="23" fillId="3" borderId="0" xfId="2" applyFont="1" applyFill="1" applyBorder="1" applyAlignment="1"/>
    <xf numFmtId="164" fontId="8" fillId="3" borderId="20" xfId="0" applyNumberFormat="1" applyFont="1" applyFill="1" applyBorder="1" applyAlignment="1" applyProtection="1">
      <alignment horizontal="center" vertical="center" wrapText="1"/>
      <protection locked="0"/>
    </xf>
    <xf numFmtId="164" fontId="19" fillId="3" borderId="6" xfId="0" applyNumberFormat="1" applyFont="1" applyFill="1" applyBorder="1" applyAlignment="1" applyProtection="1">
      <alignment horizontal="center" vertical="center" wrapText="1"/>
      <protection locked="0"/>
    </xf>
    <xf numFmtId="164" fontId="14" fillId="3" borderId="8" xfId="0" applyNumberFormat="1" applyFont="1" applyFill="1" applyBorder="1" applyAlignment="1" applyProtection="1">
      <alignment horizontal="center" vertical="center" wrapText="1"/>
      <protection locked="0"/>
    </xf>
    <xf numFmtId="164" fontId="14" fillId="3" borderId="6" xfId="0" applyNumberFormat="1" applyFont="1" applyFill="1" applyBorder="1" applyAlignment="1" applyProtection="1">
      <alignment horizontal="center" vertical="center" wrapText="1"/>
      <protection locked="0"/>
    </xf>
    <xf numFmtId="0" fontId="8" fillId="3" borderId="22" xfId="0" applyFont="1" applyFill="1" applyBorder="1" applyAlignment="1" applyProtection="1">
      <alignment vertical="center" wrapText="1"/>
      <protection locked="0"/>
    </xf>
    <xf numFmtId="0" fontId="8" fillId="3" borderId="49" xfId="0" applyFont="1" applyFill="1" applyBorder="1" applyAlignment="1" applyProtection="1">
      <alignment vertical="center" wrapText="1"/>
      <protection locked="0"/>
    </xf>
    <xf numFmtId="164" fontId="24" fillId="3" borderId="6" xfId="0" applyNumberFormat="1" applyFont="1" applyFill="1" applyBorder="1" applyAlignment="1" applyProtection="1">
      <alignment horizontal="center" vertical="center" wrapText="1"/>
      <protection locked="0"/>
    </xf>
    <xf numFmtId="164" fontId="14" fillId="3" borderId="8" xfId="0" quotePrefix="1" applyNumberFormat="1" applyFont="1" applyFill="1" applyBorder="1" applyAlignment="1" applyProtection="1">
      <alignment horizontal="center" vertical="center" wrapText="1"/>
      <protection locked="0"/>
    </xf>
    <xf numFmtId="164" fontId="14" fillId="3" borderId="20" xfId="0" applyNumberFormat="1" applyFont="1" applyFill="1" applyBorder="1" applyAlignment="1" applyProtection="1">
      <alignment horizontal="center" vertical="center" wrapText="1"/>
      <protection locked="0"/>
    </xf>
    <xf numFmtId="164" fontId="14" fillId="3" borderId="6" xfId="0" quotePrefix="1" applyNumberFormat="1" applyFont="1" applyFill="1" applyBorder="1" applyAlignment="1" applyProtection="1">
      <alignment horizontal="center" vertical="center" wrapText="1"/>
      <protection locked="0"/>
    </xf>
    <xf numFmtId="164" fontId="24" fillId="3" borderId="8" xfId="0" applyNumberFormat="1" applyFont="1" applyFill="1" applyBorder="1" applyAlignment="1" applyProtection="1">
      <alignment horizontal="center" vertical="center" wrapText="1"/>
      <protection locked="0"/>
    </xf>
    <xf numFmtId="164" fontId="25" fillId="3" borderId="6" xfId="0" applyNumberFormat="1" applyFont="1" applyFill="1" applyBorder="1" applyAlignment="1" applyProtection="1">
      <alignment horizontal="center" vertical="center" wrapText="1"/>
      <protection locked="0"/>
    </xf>
    <xf numFmtId="164" fontId="25" fillId="3" borderId="41" xfId="0" applyNumberFormat="1" applyFont="1" applyFill="1" applyBorder="1" applyAlignment="1" applyProtection="1">
      <alignment horizontal="center" vertical="center" wrapText="1"/>
      <protection locked="0"/>
    </xf>
    <xf numFmtId="0" fontId="13" fillId="4" borderId="7" xfId="0" applyFont="1" applyFill="1" applyBorder="1" applyAlignment="1">
      <alignment horizontal="center" vertical="center" textRotation="90" wrapText="1"/>
    </xf>
    <xf numFmtId="164" fontId="24" fillId="3" borderId="6" xfId="0" quotePrefix="1" applyNumberFormat="1" applyFont="1" applyFill="1" applyBorder="1" applyAlignment="1" applyProtection="1">
      <alignment horizontal="center" vertical="center" wrapText="1"/>
      <protection locked="0"/>
    </xf>
    <xf numFmtId="0" fontId="21" fillId="3" borderId="17" xfId="0" applyFont="1" applyFill="1" applyBorder="1" applyAlignment="1">
      <alignment wrapText="1"/>
    </xf>
    <xf numFmtId="0" fontId="21" fillId="0" borderId="17" xfId="0" applyFont="1" applyBorder="1" applyAlignment="1">
      <alignment wrapText="1"/>
    </xf>
    <xf numFmtId="0" fontId="0" fillId="0" borderId="17" xfId="0" applyBorder="1" applyAlignment="1">
      <alignment wrapText="1"/>
    </xf>
    <xf numFmtId="4" fontId="9" fillId="2" borderId="1" xfId="0" applyNumberFormat="1" applyFont="1" applyFill="1" applyBorder="1" applyAlignment="1">
      <alignment horizontal="center" vertical="center" wrapText="1"/>
    </xf>
    <xf numFmtId="4" fontId="9" fillId="2" borderId="39" xfId="0" applyNumberFormat="1" applyFont="1" applyFill="1" applyBorder="1" applyAlignment="1">
      <alignment horizontal="center" vertical="center" wrapText="1"/>
    </xf>
    <xf numFmtId="0" fontId="8" fillId="3" borderId="37" xfId="0" applyFont="1" applyFill="1" applyBorder="1" applyAlignment="1">
      <alignment horizontal="left" vertical="center" wrapText="1"/>
    </xf>
    <xf numFmtId="0" fontId="3" fillId="0" borderId="38" xfId="0" applyFont="1" applyBorder="1" applyAlignment="1">
      <alignment horizontal="left" vertical="center" wrapText="1"/>
    </xf>
    <xf numFmtId="0" fontId="3" fillId="0" borderId="21" xfId="0" applyFont="1" applyBorder="1" applyAlignment="1">
      <alignment horizontal="left" vertical="center" wrapText="1"/>
    </xf>
    <xf numFmtId="0" fontId="3" fillId="2" borderId="28" xfId="0" applyFont="1" applyFill="1" applyBorder="1" applyAlignment="1">
      <alignment horizontal="center" vertical="center" wrapText="1"/>
    </xf>
    <xf numFmtId="0" fontId="0" fillId="0" borderId="29" xfId="0" applyBorder="1" applyAlignment="1"/>
    <xf numFmtId="0" fontId="0" fillId="0" borderId="32" xfId="0" applyBorder="1" applyAlignment="1"/>
    <xf numFmtId="0" fontId="0" fillId="0" borderId="33"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1"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25"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25" xfId="0" applyNumberFormat="1" applyFont="1" applyFill="1" applyBorder="1" applyAlignment="1">
      <alignment horizontal="center" vertical="center" wrapText="1"/>
    </xf>
    <xf numFmtId="0" fontId="8" fillId="3" borderId="0" xfId="0" applyFont="1" applyFill="1" applyBorder="1" applyAlignment="1" applyProtection="1">
      <alignment vertical="center" wrapText="1"/>
      <protection locked="0"/>
    </xf>
    <xf numFmtId="0" fontId="0" fillId="0" borderId="0" xfId="0"/>
    <xf numFmtId="0" fontId="0" fillId="0" borderId="44" xfId="0" applyBorder="1"/>
    <xf numFmtId="0" fontId="8" fillId="3" borderId="34" xfId="0" applyFont="1" applyFill="1" applyBorder="1" applyAlignment="1">
      <alignment horizontal="left" vertical="center" wrapText="1"/>
    </xf>
    <xf numFmtId="0" fontId="3" fillId="0" borderId="35" xfId="0" applyFont="1" applyBorder="1" applyAlignment="1">
      <alignment vertical="center" wrapText="1"/>
    </xf>
    <xf numFmtId="0" fontId="8" fillId="3" borderId="28" xfId="0" applyFont="1" applyFill="1" applyBorder="1" applyAlignment="1">
      <alignment horizontal="left" vertical="center" wrapText="1"/>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8" fillId="3" borderId="45" xfId="0" applyFont="1" applyFill="1" applyBorder="1" applyAlignment="1">
      <alignment horizontal="left" vertical="center" wrapText="1"/>
    </xf>
    <xf numFmtId="0" fontId="8" fillId="3" borderId="46" xfId="0" applyFont="1" applyFill="1" applyBorder="1" applyAlignment="1">
      <alignment horizontal="left" vertical="center" wrapText="1"/>
    </xf>
    <xf numFmtId="0" fontId="3" fillId="0" borderId="46" xfId="0" applyFont="1"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13" fillId="4" borderId="7" xfId="0" applyFont="1" applyFill="1" applyBorder="1" applyAlignment="1">
      <alignment horizontal="center" vertical="center" textRotation="90" wrapText="1"/>
    </xf>
    <xf numFmtId="0" fontId="13" fillId="4" borderId="10" xfId="0" applyFont="1" applyFill="1" applyBorder="1" applyAlignment="1">
      <alignment horizontal="center" vertical="center" textRotation="90" wrapText="1"/>
    </xf>
    <xf numFmtId="0" fontId="13" fillId="4" borderId="40" xfId="0" applyFont="1" applyFill="1" applyBorder="1" applyAlignment="1">
      <alignment horizontal="center" vertical="center" textRotation="90" wrapText="1"/>
    </xf>
    <xf numFmtId="0" fontId="12" fillId="3" borderId="34" xfId="0" applyFont="1" applyFill="1" applyBorder="1" applyAlignment="1" applyProtection="1">
      <alignment vertical="center" wrapText="1"/>
      <protection locked="0"/>
    </xf>
    <xf numFmtId="0" fontId="3" fillId="3" borderId="48" xfId="0" applyFont="1" applyFill="1" applyBorder="1" applyAlignment="1" applyProtection="1">
      <alignment vertical="center" wrapText="1"/>
      <protection locked="0"/>
    </xf>
    <xf numFmtId="0" fontId="3" fillId="3" borderId="43" xfId="0" applyFont="1" applyFill="1" applyBorder="1" applyAlignment="1" applyProtection="1">
      <alignment vertical="center" wrapText="1"/>
      <protection locked="0"/>
    </xf>
    <xf numFmtId="0" fontId="3" fillId="3" borderId="29" xfId="0" applyFont="1" applyFill="1" applyBorder="1" applyAlignment="1" applyProtection="1">
      <alignment vertical="center" wrapText="1"/>
      <protection locked="0"/>
    </xf>
    <xf numFmtId="4" fontId="13" fillId="4" borderId="19" xfId="0" applyNumberFormat="1" applyFont="1" applyFill="1" applyBorder="1" applyAlignment="1">
      <alignment horizontal="center" vertical="center" textRotation="90" wrapText="1"/>
    </xf>
    <xf numFmtId="0" fontId="13" fillId="4" borderId="19" xfId="0" applyFont="1" applyFill="1" applyBorder="1" applyAlignment="1">
      <alignment horizontal="center" vertical="center" textRotation="90" wrapText="1"/>
    </xf>
    <xf numFmtId="0" fontId="19" fillId="3" borderId="28" xfId="0" applyFont="1" applyFill="1" applyBorder="1" applyAlignment="1">
      <alignment horizontal="left" vertical="center" wrapText="1"/>
    </xf>
    <xf numFmtId="0" fontId="20" fillId="0" borderId="29" xfId="0" applyFont="1" applyBorder="1" applyAlignment="1">
      <alignment vertical="center" wrapText="1"/>
    </xf>
    <xf numFmtId="0" fontId="20" fillId="0" borderId="30" xfId="0" applyFont="1" applyBorder="1" applyAlignment="1">
      <alignment vertical="center" wrapText="1"/>
    </xf>
    <xf numFmtId="0" fontId="20" fillId="0" borderId="31" xfId="0" applyFont="1" applyBorder="1" applyAlignment="1">
      <alignment vertical="center" wrapText="1"/>
    </xf>
    <xf numFmtId="0" fontId="20" fillId="0" borderId="32" xfId="0" applyFont="1" applyBorder="1" applyAlignment="1">
      <alignment vertical="center" wrapText="1"/>
    </xf>
    <xf numFmtId="0" fontId="20" fillId="0" borderId="33" xfId="0" applyFont="1" applyBorder="1" applyAlignment="1">
      <alignment vertical="center" wrapText="1"/>
    </xf>
    <xf numFmtId="0" fontId="12" fillId="3" borderId="23" xfId="0" applyFont="1" applyFill="1" applyBorder="1" applyAlignment="1" applyProtection="1">
      <alignment vertical="center" wrapText="1"/>
      <protection locked="0"/>
    </xf>
    <xf numFmtId="0" fontId="0" fillId="0" borderId="23" xfId="0" applyBorder="1" applyAlignment="1">
      <alignment vertical="center" wrapText="1"/>
    </xf>
    <xf numFmtId="0" fontId="0" fillId="0" borderId="24" xfId="0" applyBorder="1" applyAlignment="1">
      <alignment vertical="center" wrapText="1"/>
    </xf>
    <xf numFmtId="167" fontId="22" fillId="3" borderId="8" xfId="0" applyNumberFormat="1" applyFont="1" applyFill="1" applyBorder="1" applyAlignment="1" applyProtection="1">
      <alignment horizontal="center" vertical="center" wrapText="1"/>
      <protection locked="0"/>
    </xf>
    <xf numFmtId="167" fontId="22" fillId="3" borderId="6" xfId="0" quotePrefix="1" applyNumberFormat="1" applyFont="1" applyFill="1" applyBorder="1" applyAlignment="1" applyProtection="1">
      <alignment horizontal="center" vertical="center" wrapText="1"/>
      <protection locked="0"/>
    </xf>
    <xf numFmtId="167" fontId="26" fillId="3" borderId="6" xfId="0" applyNumberFormat="1" applyFont="1" applyFill="1" applyBorder="1" applyAlignment="1" applyProtection="1">
      <alignment horizontal="center" vertical="center" wrapText="1"/>
      <protection locked="0"/>
    </xf>
  </cellXfs>
  <cellStyles count="3">
    <cellStyle name="Hipervínculo" xfId="1" builtinId="8"/>
    <cellStyle name="Millares" xfId="2" builtinId="3"/>
    <cellStyle name="Normal" xfId="0" builtinId="0"/>
  </cellStyles>
  <dxfs count="0"/>
  <tableStyles count="0" defaultTableStyle="TableStyleMedium9" defaultPivotStyle="PivotStyleLight16"/>
  <colors>
    <mruColors>
      <color rgb="FF0000FF"/>
      <color rgb="FFB9C800"/>
      <color rgb="FF90802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7</xdr:row>
      <xdr:rowOff>114717</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00051" y="0"/>
          <a:ext cx="1717861" cy="159389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H66"/>
  <sheetViews>
    <sheetView tabSelected="1" topLeftCell="A25" zoomScale="85" zoomScaleNormal="85" zoomScalePageLayoutView="85" workbookViewId="0">
      <selection activeCell="B63" sqref="B63:G63"/>
    </sheetView>
  </sheetViews>
  <sheetFormatPr baseColWidth="10" defaultRowHeight="12.75"/>
  <cols>
    <col min="1" max="1" width="5.7109375" style="1" customWidth="1"/>
    <col min="2" max="2" width="45.42578125" style="1" customWidth="1"/>
    <col min="3" max="3" width="13.85546875" style="7" customWidth="1"/>
    <col min="4" max="4" width="13.85546875" style="11" customWidth="1"/>
    <col min="5" max="5" width="13.85546875" style="7" customWidth="1"/>
    <col min="6" max="6" width="11.5703125" style="6" customWidth="1"/>
    <col min="7" max="7" width="29.5703125" style="2" customWidth="1"/>
    <col min="8" max="16384" width="11.42578125" style="1"/>
  </cols>
  <sheetData>
    <row r="1" spans="1:7" ht="12.75" customHeight="1">
      <c r="C1" s="90" t="s">
        <v>51</v>
      </c>
      <c r="D1" s="90"/>
      <c r="E1" s="90"/>
      <c r="F1" s="90"/>
    </row>
    <row r="2" spans="1:7" ht="12.75" customHeight="1">
      <c r="C2" s="90"/>
      <c r="D2" s="90"/>
      <c r="E2" s="90"/>
      <c r="F2" s="90"/>
    </row>
    <row r="3" spans="1:7" ht="12.75" customHeight="1">
      <c r="C3" s="90"/>
      <c r="D3" s="90"/>
      <c r="E3" s="90"/>
      <c r="F3" s="90"/>
    </row>
    <row r="4" spans="1:7" ht="12.75" customHeight="1">
      <c r="C4" s="90"/>
      <c r="D4" s="90"/>
      <c r="E4" s="90"/>
      <c r="F4" s="90"/>
    </row>
    <row r="5" spans="1:7" ht="18.75" customHeight="1">
      <c r="C5" s="90"/>
      <c r="D5" s="90"/>
      <c r="E5" s="90"/>
      <c r="F5" s="90"/>
      <c r="G5" s="3"/>
    </row>
    <row r="6" spans="1:7" ht="12.75" customHeight="1">
      <c r="C6" s="90"/>
      <c r="D6" s="90"/>
      <c r="E6" s="90"/>
      <c r="F6" s="90"/>
    </row>
    <row r="7" spans="1:7" ht="36" customHeight="1">
      <c r="B7" s="4"/>
      <c r="C7" s="90"/>
      <c r="D7" s="90"/>
      <c r="E7" s="90"/>
      <c r="F7" s="90"/>
      <c r="G7" s="23" t="s">
        <v>69</v>
      </c>
    </row>
    <row r="8" spans="1:7" ht="27" customHeight="1">
      <c r="B8" s="35" t="s">
        <v>53</v>
      </c>
      <c r="C8" s="90"/>
      <c r="D8" s="90"/>
      <c r="E8" s="90"/>
      <c r="F8" s="90"/>
      <c r="G8" s="24"/>
    </row>
    <row r="9" spans="1:7" ht="2.25" customHeight="1" thickBot="1">
      <c r="C9" s="5"/>
      <c r="D9" s="10"/>
      <c r="E9" s="5"/>
      <c r="F9" s="37"/>
      <c r="G9" s="38"/>
    </row>
    <row r="10" spans="1:7" s="8" customFormat="1" ht="14.25" customHeight="1">
      <c r="A10" s="91"/>
      <c r="B10" s="92"/>
      <c r="C10" s="95" t="s">
        <v>0</v>
      </c>
      <c r="D10" s="97" t="s">
        <v>1</v>
      </c>
      <c r="E10" s="81" t="s">
        <v>2</v>
      </c>
      <c r="F10" s="86" t="s">
        <v>3</v>
      </c>
      <c r="G10" s="87"/>
    </row>
    <row r="11" spans="1:7" s="8" customFormat="1" ht="23.25" customHeight="1" thickBot="1">
      <c r="A11" s="93"/>
      <c r="B11" s="94"/>
      <c r="C11" s="96"/>
      <c r="D11" s="98"/>
      <c r="E11" s="82"/>
      <c r="F11" s="88"/>
      <c r="G11" s="89"/>
    </row>
    <row r="12" spans="1:7" s="8" customFormat="1" ht="18" customHeight="1" thickTop="1">
      <c r="A12" s="113" t="s">
        <v>4</v>
      </c>
      <c r="B12" s="41" t="s">
        <v>5</v>
      </c>
      <c r="C12" s="42">
        <v>1.262</v>
      </c>
      <c r="D12" s="131">
        <v>-0.15</v>
      </c>
      <c r="E12" s="43">
        <f>D12+C12</f>
        <v>1.1120000000000001</v>
      </c>
      <c r="F12" s="122" t="s">
        <v>11</v>
      </c>
      <c r="G12" s="123"/>
    </row>
    <row r="13" spans="1:7" s="8" customFormat="1" ht="18" customHeight="1">
      <c r="A13" s="114"/>
      <c r="B13" s="44" t="s">
        <v>6</v>
      </c>
      <c r="C13" s="45">
        <v>1.252</v>
      </c>
      <c r="D13" s="132">
        <v>-0.15</v>
      </c>
      <c r="E13" s="46">
        <f>C13+D13</f>
        <v>1.1020000000000001</v>
      </c>
      <c r="F13" s="124"/>
      <c r="G13" s="125"/>
    </row>
    <row r="14" spans="1:7" s="8" customFormat="1" ht="18" customHeight="1">
      <c r="A14" s="114"/>
      <c r="B14" s="44" t="s">
        <v>63</v>
      </c>
      <c r="C14" s="45">
        <v>1.39</v>
      </c>
      <c r="D14" s="133">
        <v>-5.0000000000000001E-3</v>
      </c>
      <c r="E14" s="46">
        <f t="shared" ref="E14:E21" si="0">C14+D14</f>
        <v>1.385</v>
      </c>
      <c r="F14" s="124"/>
      <c r="G14" s="125"/>
    </row>
    <row r="15" spans="1:7" s="8" customFormat="1" ht="18" customHeight="1">
      <c r="A15" s="114"/>
      <c r="B15" s="44" t="s">
        <v>10</v>
      </c>
      <c r="C15" s="47">
        <v>1.86</v>
      </c>
      <c r="D15" s="48">
        <v>0</v>
      </c>
      <c r="E15" s="49">
        <f t="shared" si="0"/>
        <v>1.86</v>
      </c>
      <c r="F15" s="124"/>
      <c r="G15" s="125"/>
    </row>
    <row r="16" spans="1:7" s="8" customFormat="1" ht="18" customHeight="1">
      <c r="A16" s="114"/>
      <c r="B16" s="44" t="s">
        <v>7</v>
      </c>
      <c r="C16" s="45">
        <v>0.53</v>
      </c>
      <c r="D16" s="133">
        <v>-0.01</v>
      </c>
      <c r="E16" s="50">
        <f t="shared" si="0"/>
        <v>0.52</v>
      </c>
      <c r="F16" s="124"/>
      <c r="G16" s="125"/>
    </row>
    <row r="17" spans="1:8" s="8" customFormat="1" ht="18" customHeight="1" thickBot="1">
      <c r="A17" s="114"/>
      <c r="B17" s="44" t="s">
        <v>8</v>
      </c>
      <c r="C17" s="45">
        <v>0.43</v>
      </c>
      <c r="D17" s="133">
        <v>-0.01</v>
      </c>
      <c r="E17" s="50">
        <f>D17+C17</f>
        <v>0.42</v>
      </c>
      <c r="F17" s="126"/>
      <c r="G17" s="127"/>
    </row>
    <row r="18" spans="1:8" s="8" customFormat="1" ht="18" customHeight="1" thickBot="1">
      <c r="A18" s="114"/>
      <c r="B18" s="44" t="s">
        <v>9</v>
      </c>
      <c r="C18" s="47">
        <v>1.58</v>
      </c>
      <c r="D18" s="48">
        <v>-0.03</v>
      </c>
      <c r="E18" s="49">
        <f t="shared" si="0"/>
        <v>1.55</v>
      </c>
      <c r="F18" s="102" t="s">
        <v>12</v>
      </c>
      <c r="G18" s="103"/>
    </row>
    <row r="19" spans="1:8" s="8" customFormat="1" ht="18">
      <c r="A19" s="114"/>
      <c r="B19" s="44" t="s">
        <v>59</v>
      </c>
      <c r="C19" s="47">
        <v>31</v>
      </c>
      <c r="D19" s="66">
        <v>1</v>
      </c>
      <c r="E19" s="49">
        <f t="shared" si="0"/>
        <v>32</v>
      </c>
      <c r="F19" s="104" t="s">
        <v>13</v>
      </c>
      <c r="G19" s="105"/>
    </row>
    <row r="20" spans="1:8" s="8" customFormat="1" ht="33.75" customHeight="1">
      <c r="A20" s="114"/>
      <c r="B20" s="44" t="s">
        <v>38</v>
      </c>
      <c r="C20" s="47">
        <v>38</v>
      </c>
      <c r="D20" s="74">
        <v>0</v>
      </c>
      <c r="E20" s="49">
        <f t="shared" si="0"/>
        <v>38</v>
      </c>
      <c r="F20" s="106"/>
      <c r="G20" s="107"/>
    </row>
    <row r="21" spans="1:8" s="8" customFormat="1" ht="27" customHeight="1" thickBot="1">
      <c r="A21" s="115"/>
      <c r="B21" s="44" t="s">
        <v>64</v>
      </c>
      <c r="C21" s="51">
        <v>32</v>
      </c>
      <c r="D21" s="75">
        <v>0</v>
      </c>
      <c r="E21" s="52">
        <f t="shared" si="0"/>
        <v>32</v>
      </c>
      <c r="F21" s="106"/>
      <c r="G21" s="107"/>
    </row>
    <row r="22" spans="1:8" s="8" customFormat="1" ht="80.25" customHeight="1" thickBot="1">
      <c r="A22" s="116" t="s">
        <v>71</v>
      </c>
      <c r="B22" s="117"/>
      <c r="C22" s="118"/>
      <c r="D22" s="118"/>
      <c r="E22" s="118"/>
      <c r="F22" s="118"/>
      <c r="G22" s="119"/>
      <c r="H22" s="9"/>
    </row>
    <row r="23" spans="1:8" s="8" customFormat="1" ht="18" customHeight="1">
      <c r="A23" s="120" t="s">
        <v>52</v>
      </c>
      <c r="B23" s="31" t="s">
        <v>58</v>
      </c>
      <c r="C23" s="32">
        <v>2.31</v>
      </c>
      <c r="D23" s="63">
        <v>0</v>
      </c>
      <c r="E23" s="32">
        <f>C23+D23</f>
        <v>2.31</v>
      </c>
      <c r="F23" s="39">
        <f t="shared" ref="F23:F40" si="1">E23*166.386</f>
        <v>384.35165999999998</v>
      </c>
      <c r="G23" s="108" t="s">
        <v>14</v>
      </c>
      <c r="H23" s="9"/>
    </row>
    <row r="24" spans="1:8" s="8" customFormat="1" ht="18" customHeight="1">
      <c r="A24" s="120"/>
      <c r="B24" s="31" t="s">
        <v>56</v>
      </c>
      <c r="C24" s="32">
        <v>2.2799999999999998</v>
      </c>
      <c r="D24" s="63">
        <v>0</v>
      </c>
      <c r="E24" s="32">
        <f>C24+D24</f>
        <v>2.2799999999999998</v>
      </c>
      <c r="F24" s="39">
        <f>E24*166</f>
        <v>378.47999999999996</v>
      </c>
      <c r="G24" s="109"/>
      <c r="H24" s="9"/>
    </row>
    <row r="25" spans="1:8" s="8" customFormat="1" ht="18" customHeight="1">
      <c r="A25" s="114"/>
      <c r="B25" s="15" t="s">
        <v>57</v>
      </c>
      <c r="C25" s="16">
        <v>2.19</v>
      </c>
      <c r="D25" s="33">
        <v>0</v>
      </c>
      <c r="E25" s="16">
        <f>C25+D25</f>
        <v>2.19</v>
      </c>
      <c r="F25" s="40">
        <f>E25*166.386</f>
        <v>364.38533999999999</v>
      </c>
      <c r="G25" s="110"/>
      <c r="H25" s="9"/>
    </row>
    <row r="26" spans="1:8" s="8" customFormat="1" ht="18" customHeight="1">
      <c r="A26" s="114"/>
      <c r="B26" s="15" t="s">
        <v>15</v>
      </c>
      <c r="C26" s="16">
        <v>3.93</v>
      </c>
      <c r="D26" s="33">
        <v>0</v>
      </c>
      <c r="E26" s="16">
        <f>C26+D26</f>
        <v>3.93</v>
      </c>
      <c r="F26" s="40">
        <f t="shared" si="1"/>
        <v>653.89697999999999</v>
      </c>
      <c r="G26" s="110"/>
      <c r="H26" s="9"/>
    </row>
    <row r="27" spans="1:8" s="8" customFormat="1" ht="18" customHeight="1">
      <c r="A27" s="114"/>
      <c r="B27" s="15" t="s">
        <v>16</v>
      </c>
      <c r="C27" s="16">
        <v>3.78</v>
      </c>
      <c r="D27" s="33">
        <v>0</v>
      </c>
      <c r="E27" s="16">
        <f t="shared" ref="E27:E40" si="2">C27+D27</f>
        <v>3.78</v>
      </c>
      <c r="F27" s="40">
        <f t="shared" si="1"/>
        <v>628.93907999999999</v>
      </c>
      <c r="G27" s="110"/>
      <c r="H27" s="9"/>
    </row>
    <row r="28" spans="1:8" s="8" customFormat="1" ht="18" customHeight="1">
      <c r="A28" s="114"/>
      <c r="B28" s="15" t="s">
        <v>17</v>
      </c>
      <c r="C28" s="16">
        <v>3.53</v>
      </c>
      <c r="D28" s="33">
        <v>0</v>
      </c>
      <c r="E28" s="16">
        <f t="shared" si="2"/>
        <v>3.53</v>
      </c>
      <c r="F28" s="40">
        <f t="shared" si="1"/>
        <v>587.34258</v>
      </c>
      <c r="G28" s="110"/>
      <c r="H28" s="9"/>
    </row>
    <row r="29" spans="1:8" s="8" customFormat="1" ht="18" customHeight="1">
      <c r="A29" s="114"/>
      <c r="B29" s="15" t="s">
        <v>18</v>
      </c>
      <c r="C29" s="16">
        <v>3.9</v>
      </c>
      <c r="D29" s="33">
        <v>0</v>
      </c>
      <c r="E29" s="16">
        <f t="shared" si="2"/>
        <v>3.9</v>
      </c>
      <c r="F29" s="40">
        <f t="shared" si="1"/>
        <v>648.90539999999999</v>
      </c>
      <c r="G29" s="110"/>
      <c r="H29" s="9"/>
    </row>
    <row r="30" spans="1:8" s="8" customFormat="1" ht="18" customHeight="1">
      <c r="A30" s="114"/>
      <c r="B30" s="15" t="s">
        <v>19</v>
      </c>
      <c r="C30" s="16">
        <v>3.71</v>
      </c>
      <c r="D30" s="33">
        <v>0</v>
      </c>
      <c r="E30" s="16">
        <f t="shared" si="2"/>
        <v>3.71</v>
      </c>
      <c r="F30" s="40">
        <f t="shared" si="1"/>
        <v>617.29205999999999</v>
      </c>
      <c r="G30" s="110"/>
      <c r="H30" s="9"/>
    </row>
    <row r="31" spans="1:8" s="8" customFormat="1" ht="18" customHeight="1">
      <c r="A31" s="114"/>
      <c r="B31" s="15" t="s">
        <v>20</v>
      </c>
      <c r="C31" s="16">
        <v>3.53</v>
      </c>
      <c r="D31" s="33">
        <v>0</v>
      </c>
      <c r="E31" s="16">
        <f t="shared" si="2"/>
        <v>3.53</v>
      </c>
      <c r="F31" s="40">
        <f t="shared" si="1"/>
        <v>587.34258</v>
      </c>
      <c r="G31" s="110"/>
      <c r="H31" s="9"/>
    </row>
    <row r="32" spans="1:8" s="8" customFormat="1" ht="18" customHeight="1">
      <c r="A32" s="114"/>
      <c r="B32" s="15" t="s">
        <v>21</v>
      </c>
      <c r="C32" s="16">
        <v>3.28</v>
      </c>
      <c r="D32" s="64">
        <v>0</v>
      </c>
      <c r="E32" s="16">
        <f t="shared" si="2"/>
        <v>3.28</v>
      </c>
      <c r="F32" s="40">
        <f t="shared" si="1"/>
        <v>545.74608000000001</v>
      </c>
      <c r="G32" s="110"/>
      <c r="H32" s="9"/>
    </row>
    <row r="33" spans="1:8" s="8" customFormat="1" ht="18" customHeight="1">
      <c r="A33" s="114"/>
      <c r="B33" s="15" t="s">
        <v>22</v>
      </c>
      <c r="C33" s="16">
        <v>2.61</v>
      </c>
      <c r="D33" s="64">
        <v>0</v>
      </c>
      <c r="E33" s="16">
        <f t="shared" si="2"/>
        <v>2.61</v>
      </c>
      <c r="F33" s="40">
        <f t="shared" si="1"/>
        <v>434.26745999999997</v>
      </c>
      <c r="G33" s="110"/>
      <c r="H33" s="9"/>
    </row>
    <row r="34" spans="1:8" s="8" customFormat="1" ht="18" customHeight="1">
      <c r="A34" s="114"/>
      <c r="B34" s="15" t="s">
        <v>23</v>
      </c>
      <c r="C34" s="16">
        <v>2.1</v>
      </c>
      <c r="D34" s="64">
        <v>0</v>
      </c>
      <c r="E34" s="16">
        <f t="shared" si="2"/>
        <v>2.1</v>
      </c>
      <c r="F34" s="40">
        <f t="shared" si="1"/>
        <v>349.41059999999999</v>
      </c>
      <c r="G34" s="110"/>
      <c r="H34" s="9"/>
    </row>
    <row r="35" spans="1:8" s="8" customFormat="1" ht="18" customHeight="1">
      <c r="A35" s="114"/>
      <c r="B35" s="15" t="s">
        <v>24</v>
      </c>
      <c r="C35" s="16">
        <v>3.91</v>
      </c>
      <c r="D35" s="69">
        <v>0.03</v>
      </c>
      <c r="E35" s="16">
        <f t="shared" si="2"/>
        <v>3.94</v>
      </c>
      <c r="F35" s="40">
        <f t="shared" si="1"/>
        <v>655.56083999999998</v>
      </c>
      <c r="G35" s="110"/>
      <c r="H35" s="9"/>
    </row>
    <row r="36" spans="1:8" s="8" customFormat="1" ht="18" customHeight="1">
      <c r="A36" s="114"/>
      <c r="B36" s="15" t="s">
        <v>25</v>
      </c>
      <c r="C36" s="16">
        <v>3.82</v>
      </c>
      <c r="D36" s="77">
        <v>0.03</v>
      </c>
      <c r="E36" s="16">
        <f t="shared" si="2"/>
        <v>3.8499999999999996</v>
      </c>
      <c r="F36" s="40">
        <f t="shared" si="1"/>
        <v>640.58609999999987</v>
      </c>
      <c r="G36" s="110"/>
      <c r="H36" s="9"/>
    </row>
    <row r="37" spans="1:8" s="8" customFormat="1" ht="18" customHeight="1">
      <c r="A37" s="114"/>
      <c r="B37" s="15" t="s">
        <v>26</v>
      </c>
      <c r="C37" s="16">
        <v>3.62</v>
      </c>
      <c r="D37" s="69">
        <v>0.03</v>
      </c>
      <c r="E37" s="16">
        <f t="shared" si="2"/>
        <v>3.65</v>
      </c>
      <c r="F37" s="40">
        <f t="shared" si="1"/>
        <v>607.30889999999999</v>
      </c>
      <c r="G37" s="110"/>
      <c r="H37" s="9"/>
    </row>
    <row r="38" spans="1:8" s="8" customFormat="1" ht="18" customHeight="1">
      <c r="A38" s="114"/>
      <c r="B38" s="15" t="s">
        <v>54</v>
      </c>
      <c r="C38" s="16">
        <v>3.27</v>
      </c>
      <c r="D38" s="33">
        <v>0</v>
      </c>
      <c r="E38" s="16">
        <f t="shared" si="2"/>
        <v>3.27</v>
      </c>
      <c r="F38" s="40">
        <f t="shared" si="1"/>
        <v>544.08222000000001</v>
      </c>
      <c r="G38" s="111"/>
      <c r="H38" s="9"/>
    </row>
    <row r="39" spans="1:8" s="8" customFormat="1" ht="18" customHeight="1">
      <c r="A39" s="114"/>
      <c r="B39" s="15" t="s">
        <v>55</v>
      </c>
      <c r="C39" s="16">
        <v>2.37</v>
      </c>
      <c r="D39" s="33">
        <v>0</v>
      </c>
      <c r="E39" s="16">
        <f t="shared" si="2"/>
        <v>2.37</v>
      </c>
      <c r="F39" s="40">
        <f t="shared" si="1"/>
        <v>394.33481999999998</v>
      </c>
      <c r="G39" s="111"/>
      <c r="H39" s="9"/>
    </row>
    <row r="40" spans="1:8" s="8" customFormat="1" ht="23.25" customHeight="1">
      <c r="A40" s="114"/>
      <c r="B40" s="15" t="s">
        <v>28</v>
      </c>
      <c r="C40" s="16">
        <v>1.94</v>
      </c>
      <c r="D40" s="33">
        <v>0</v>
      </c>
      <c r="E40" s="16">
        <f t="shared" si="2"/>
        <v>1.94</v>
      </c>
      <c r="F40" s="40">
        <f t="shared" si="1"/>
        <v>322.78883999999999</v>
      </c>
      <c r="G40" s="112"/>
      <c r="H40" s="9"/>
    </row>
    <row r="41" spans="1:8" s="8" customFormat="1" ht="276.75" customHeight="1" thickBot="1">
      <c r="A41" s="68" t="s">
        <v>62</v>
      </c>
      <c r="B41" s="99" t="s">
        <v>70</v>
      </c>
      <c r="C41" s="100"/>
      <c r="D41" s="100"/>
      <c r="E41" s="100"/>
      <c r="F41" s="100"/>
      <c r="G41" s="101"/>
      <c r="H41" s="9"/>
    </row>
    <row r="42" spans="1:8" s="8" customFormat="1" ht="21.75" customHeight="1" thickTop="1" thickBot="1">
      <c r="A42" s="17"/>
      <c r="B42" s="18"/>
      <c r="C42" s="18"/>
      <c r="D42" s="19"/>
      <c r="E42" s="20"/>
      <c r="F42" s="22" t="s">
        <v>40</v>
      </c>
      <c r="G42" s="21"/>
      <c r="H42" s="9"/>
    </row>
    <row r="43" spans="1:8" s="8" customFormat="1" ht="18.75" customHeight="1" thickTop="1">
      <c r="A43" s="113" t="s">
        <v>35</v>
      </c>
      <c r="B43" s="41" t="s">
        <v>43</v>
      </c>
      <c r="C43" s="53">
        <v>6.45</v>
      </c>
      <c r="D43" s="70">
        <v>0</v>
      </c>
      <c r="E43" s="53">
        <f>C43+D43</f>
        <v>6.45</v>
      </c>
      <c r="F43" s="54">
        <f>E43*11</f>
        <v>70.95</v>
      </c>
      <c r="G43" s="83" t="s">
        <v>27</v>
      </c>
      <c r="H43" s="9"/>
    </row>
    <row r="44" spans="1:8" s="8" customFormat="1" ht="18.75" customHeight="1">
      <c r="A44" s="121"/>
      <c r="B44" s="55" t="s">
        <v>44</v>
      </c>
      <c r="C44" s="56">
        <v>6.2</v>
      </c>
      <c r="D44" s="71">
        <v>0</v>
      </c>
      <c r="E44" s="56">
        <f>C44+D44</f>
        <v>6.2</v>
      </c>
      <c r="F44" s="57">
        <f>E44*11</f>
        <v>68.2</v>
      </c>
      <c r="G44" s="84"/>
      <c r="H44" s="9"/>
    </row>
    <row r="45" spans="1:8" s="8" customFormat="1" ht="18.75" customHeight="1">
      <c r="A45" s="114"/>
      <c r="B45" s="44" t="s">
        <v>29</v>
      </c>
      <c r="C45" s="47">
        <v>5.9</v>
      </c>
      <c r="D45" s="72">
        <v>0</v>
      </c>
      <c r="E45" s="47">
        <f>C45+D45</f>
        <v>5.9</v>
      </c>
      <c r="F45" s="58">
        <f>E45*11</f>
        <v>64.900000000000006</v>
      </c>
      <c r="G45" s="84"/>
      <c r="H45" s="9"/>
    </row>
    <row r="46" spans="1:8" s="8" customFormat="1" ht="18.75" customHeight="1">
      <c r="A46" s="114"/>
      <c r="B46" s="44" t="s">
        <v>45</v>
      </c>
      <c r="C46" s="47">
        <v>5.4</v>
      </c>
      <c r="D46" s="72">
        <v>0</v>
      </c>
      <c r="E46" s="47">
        <f>C46+D46</f>
        <v>5.4</v>
      </c>
      <c r="F46" s="58">
        <f>E46*11</f>
        <v>59.400000000000006</v>
      </c>
      <c r="G46" s="84"/>
      <c r="H46" s="9"/>
    </row>
    <row r="47" spans="1:8" s="8" customFormat="1" ht="18.75" customHeight="1">
      <c r="A47" s="114"/>
      <c r="B47" s="44" t="s">
        <v>30</v>
      </c>
      <c r="C47" s="47">
        <v>5.5</v>
      </c>
      <c r="D47" s="66">
        <v>0</v>
      </c>
      <c r="E47" s="47">
        <f>C47+D47</f>
        <v>5.5</v>
      </c>
      <c r="F47" s="58">
        <f>E47*13.5</f>
        <v>74.25</v>
      </c>
      <c r="G47" s="84"/>
      <c r="H47" s="9"/>
    </row>
    <row r="48" spans="1:8" s="8" customFormat="1" ht="18.75" customHeight="1">
      <c r="A48" s="114"/>
      <c r="B48" s="44" t="s">
        <v>31</v>
      </c>
      <c r="C48" s="47">
        <v>4.1500000000000004</v>
      </c>
      <c r="D48" s="66">
        <v>0</v>
      </c>
      <c r="E48" s="47">
        <f>D48+C48</f>
        <v>4.1500000000000004</v>
      </c>
      <c r="F48" s="58">
        <f>E48*17.05</f>
        <v>70.757500000000007</v>
      </c>
      <c r="G48" s="84"/>
      <c r="H48" s="9"/>
    </row>
    <row r="49" spans="1:8" s="8" customFormat="1" ht="18.75" customHeight="1">
      <c r="A49" s="114"/>
      <c r="B49" s="44" t="s">
        <v>32</v>
      </c>
      <c r="C49" s="47">
        <v>3.5</v>
      </c>
      <c r="D49" s="66">
        <v>0</v>
      </c>
      <c r="E49" s="47">
        <f>C49+D49</f>
        <v>3.5</v>
      </c>
      <c r="F49" s="58">
        <f>E49*21.05</f>
        <v>73.674999999999997</v>
      </c>
      <c r="G49" s="84"/>
      <c r="H49" s="9"/>
    </row>
    <row r="50" spans="1:8" s="8" customFormat="1" ht="18.75" customHeight="1">
      <c r="A50" s="114"/>
      <c r="B50" s="44" t="s">
        <v>41</v>
      </c>
      <c r="C50" s="47">
        <v>3.15</v>
      </c>
      <c r="D50" s="66">
        <v>0</v>
      </c>
      <c r="E50" s="47">
        <f>D50+C50</f>
        <v>3.15</v>
      </c>
      <c r="F50" s="58">
        <f>E50*24.25</f>
        <v>76.387500000000003</v>
      </c>
      <c r="G50" s="84"/>
      <c r="H50" s="9"/>
    </row>
    <row r="51" spans="1:8" s="8" customFormat="1" ht="18.75" customHeight="1">
      <c r="A51" s="114"/>
      <c r="B51" s="44" t="s">
        <v>33</v>
      </c>
      <c r="C51" s="47">
        <v>3</v>
      </c>
      <c r="D51" s="66">
        <v>0</v>
      </c>
      <c r="E51" s="47">
        <f>C51+D51</f>
        <v>3</v>
      </c>
      <c r="F51" s="58">
        <f>E51*26.75</f>
        <v>80.25</v>
      </c>
      <c r="G51" s="84"/>
      <c r="H51" s="9"/>
    </row>
    <row r="52" spans="1:8" s="8" customFormat="1" ht="18.75" customHeight="1">
      <c r="A52" s="114"/>
      <c r="B52" s="44" t="s">
        <v>34</v>
      </c>
      <c r="C52" s="47">
        <v>2.8</v>
      </c>
      <c r="D52" s="66">
        <v>0</v>
      </c>
      <c r="E52" s="47">
        <f t="shared" ref="E52:E61" si="3">D52+C52</f>
        <v>2.8</v>
      </c>
      <c r="F52" s="58">
        <f>E52*31.05</f>
        <v>86.94</v>
      </c>
      <c r="G52" s="84"/>
      <c r="H52" s="9"/>
    </row>
    <row r="53" spans="1:8" s="8" customFormat="1" ht="18.75" customHeight="1">
      <c r="A53" s="114"/>
      <c r="B53" s="44" t="s">
        <v>46</v>
      </c>
      <c r="C53" s="47">
        <v>0.8</v>
      </c>
      <c r="D53" s="66">
        <v>0</v>
      </c>
      <c r="E53" s="47">
        <f t="shared" si="3"/>
        <v>0.8</v>
      </c>
      <c r="F53" s="58">
        <f>E53*50</f>
        <v>40</v>
      </c>
      <c r="G53" s="84"/>
      <c r="H53" s="9"/>
    </row>
    <row r="54" spans="1:8" s="8" customFormat="1" ht="18.75" customHeight="1">
      <c r="A54" s="114"/>
      <c r="B54" s="59" t="s">
        <v>47</v>
      </c>
      <c r="C54" s="47">
        <v>0.6</v>
      </c>
      <c r="D54" s="66">
        <v>0</v>
      </c>
      <c r="E54" s="47">
        <f>D54+C54</f>
        <v>0.6</v>
      </c>
      <c r="F54" s="62">
        <f>E54*50</f>
        <v>30</v>
      </c>
      <c r="G54" s="85"/>
      <c r="H54" s="9"/>
    </row>
    <row r="55" spans="1:8" s="8" customFormat="1" ht="30" customHeight="1" thickBot="1">
      <c r="A55" s="67"/>
      <c r="B55" s="128"/>
      <c r="C55" s="129"/>
      <c r="D55" s="129"/>
      <c r="E55" s="129"/>
      <c r="F55" s="129"/>
      <c r="G55" s="130"/>
      <c r="H55" s="9"/>
    </row>
    <row r="56" spans="1:8" s="8" customFormat="1" ht="18.75" customHeight="1" thickTop="1">
      <c r="A56" s="113" t="s">
        <v>49</v>
      </c>
      <c r="B56" s="41" t="s">
        <v>42</v>
      </c>
      <c r="C56" s="53">
        <v>172</v>
      </c>
      <c r="D56" s="65">
        <v>0</v>
      </c>
      <c r="E56" s="53">
        <f t="shared" si="3"/>
        <v>172</v>
      </c>
      <c r="F56" s="60">
        <f t="shared" ref="F56:F61" si="4">E56*166.386</f>
        <v>28618.392</v>
      </c>
      <c r="G56" s="83" t="s">
        <v>37</v>
      </c>
      <c r="H56" s="9"/>
    </row>
    <row r="57" spans="1:8" s="8" customFormat="1" ht="18.75" customHeight="1">
      <c r="A57" s="114"/>
      <c r="B57" s="44" t="s">
        <v>60</v>
      </c>
      <c r="C57" s="47">
        <v>182</v>
      </c>
      <c r="D57" s="66">
        <v>0</v>
      </c>
      <c r="E57" s="47">
        <f t="shared" si="3"/>
        <v>182</v>
      </c>
      <c r="F57" s="61">
        <f t="shared" si="4"/>
        <v>30282.252</v>
      </c>
      <c r="G57" s="84"/>
      <c r="H57" s="9"/>
    </row>
    <row r="58" spans="1:8" s="8" customFormat="1" ht="18.75" customHeight="1">
      <c r="A58" s="114"/>
      <c r="B58" s="44" t="s">
        <v>65</v>
      </c>
      <c r="C58" s="47">
        <v>330</v>
      </c>
      <c r="D58" s="48">
        <v>0</v>
      </c>
      <c r="E58" s="47">
        <v>330</v>
      </c>
      <c r="F58" s="61">
        <f t="shared" si="4"/>
        <v>54907.38</v>
      </c>
      <c r="G58" s="84"/>
      <c r="H58" s="9"/>
    </row>
    <row r="59" spans="1:8" s="8" customFormat="1" ht="18.75" customHeight="1">
      <c r="A59" s="114"/>
      <c r="B59" s="44" t="s">
        <v>66</v>
      </c>
      <c r="C59" s="47">
        <v>128</v>
      </c>
      <c r="D59" s="66">
        <v>0</v>
      </c>
      <c r="E59" s="47">
        <v>128</v>
      </c>
      <c r="F59" s="61">
        <f t="shared" si="4"/>
        <v>21297.407999999999</v>
      </c>
      <c r="G59" s="84"/>
      <c r="H59" s="9"/>
    </row>
    <row r="60" spans="1:8" s="8" customFormat="1" ht="20.25" customHeight="1">
      <c r="A60" s="114"/>
      <c r="B60" s="44" t="s">
        <v>39</v>
      </c>
      <c r="C60" s="47">
        <v>0</v>
      </c>
      <c r="D60" s="48">
        <v>0</v>
      </c>
      <c r="E60" s="47">
        <f>C60+D60</f>
        <v>0</v>
      </c>
      <c r="F60" s="61">
        <f t="shared" si="4"/>
        <v>0</v>
      </c>
      <c r="G60" s="84"/>
      <c r="H60" s="9"/>
    </row>
    <row r="61" spans="1:8" s="8" customFormat="1" ht="20.25" customHeight="1">
      <c r="A61" s="114"/>
      <c r="B61" s="44" t="s">
        <v>36</v>
      </c>
      <c r="C61" s="47">
        <v>164</v>
      </c>
      <c r="D61" s="66">
        <v>0</v>
      </c>
      <c r="E61" s="47">
        <f t="shared" si="3"/>
        <v>164</v>
      </c>
      <c r="F61" s="61">
        <f t="shared" si="4"/>
        <v>27287.304</v>
      </c>
      <c r="G61" s="85"/>
      <c r="H61" s="9"/>
    </row>
    <row r="62" spans="1:8" s="8" customFormat="1" ht="2.25" customHeight="1">
      <c r="A62" s="25"/>
      <c r="B62" s="26"/>
      <c r="C62" s="27"/>
      <c r="D62" s="28"/>
      <c r="E62" s="27"/>
      <c r="F62" s="29"/>
      <c r="G62" s="30"/>
      <c r="H62" s="9"/>
    </row>
    <row r="63" spans="1:8" s="8" customFormat="1" ht="54.75" customHeight="1" thickBot="1">
      <c r="A63" s="67"/>
      <c r="B63" s="128" t="s">
        <v>72</v>
      </c>
      <c r="C63" s="129"/>
      <c r="D63" s="129"/>
      <c r="E63" s="129"/>
      <c r="F63" s="129"/>
      <c r="G63" s="130"/>
    </row>
    <row r="64" spans="1:8" s="8" customFormat="1" ht="43.5" customHeight="1" thickTop="1" thickBot="1">
      <c r="A64" s="76" t="s">
        <v>67</v>
      </c>
      <c r="B64" s="12" t="s">
        <v>68</v>
      </c>
      <c r="C64" s="13">
        <v>164</v>
      </c>
      <c r="D64" s="73">
        <v>0</v>
      </c>
      <c r="E64" s="13">
        <f t="shared" ref="E64" si="5">D64+C64</f>
        <v>164</v>
      </c>
      <c r="F64" s="14">
        <f>E64*166.386</f>
        <v>27287.304</v>
      </c>
      <c r="G64" s="36" t="s">
        <v>50</v>
      </c>
    </row>
    <row r="65" spans="1:7" ht="36.75" customHeight="1" thickTop="1">
      <c r="A65" s="34" t="s">
        <v>48</v>
      </c>
      <c r="B65" s="12" t="s">
        <v>61</v>
      </c>
      <c r="C65" s="13">
        <v>34</v>
      </c>
      <c r="D65" s="73">
        <v>2</v>
      </c>
      <c r="E65" s="13">
        <f t="shared" ref="E65" si="6">D65+C65</f>
        <v>36</v>
      </c>
      <c r="F65" s="14">
        <f>E65*166.386</f>
        <v>5989.8959999999997</v>
      </c>
      <c r="G65" s="36" t="s">
        <v>50</v>
      </c>
    </row>
    <row r="66" spans="1:7" ht="22.5" customHeight="1">
      <c r="B66" s="78"/>
      <c r="C66" s="79"/>
      <c r="D66" s="79"/>
      <c r="E66" s="80"/>
      <c r="F66" s="80"/>
      <c r="G66" s="80"/>
    </row>
  </sheetData>
  <sheetProtection selectLockedCells="1"/>
  <mergeCells count="21">
    <mergeCell ref="G56:G61"/>
    <mergeCell ref="F12:G17"/>
    <mergeCell ref="B55:G55"/>
    <mergeCell ref="B63:G63"/>
    <mergeCell ref="A56:A61"/>
    <mergeCell ref="B66:G66"/>
    <mergeCell ref="E10:E11"/>
    <mergeCell ref="G43:G54"/>
    <mergeCell ref="F10:G11"/>
    <mergeCell ref="C1:F8"/>
    <mergeCell ref="A10:B11"/>
    <mergeCell ref="C10:C11"/>
    <mergeCell ref="D10:D11"/>
    <mergeCell ref="B41:G41"/>
    <mergeCell ref="F18:G18"/>
    <mergeCell ref="F19:G21"/>
    <mergeCell ref="G23:G40"/>
    <mergeCell ref="A12:A21"/>
    <mergeCell ref="A22:G22"/>
    <mergeCell ref="A23:A40"/>
    <mergeCell ref="A43:A54"/>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49"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Acer</cp:lastModifiedBy>
  <cp:lastPrinted>2018-04-19T13:15:40Z</cp:lastPrinted>
  <dcterms:created xsi:type="dcterms:W3CDTF">2007-10-19T16:17:42Z</dcterms:created>
  <dcterms:modified xsi:type="dcterms:W3CDTF">2018-09-06T13:09:32Z</dcterms:modified>
</cp:coreProperties>
</file>