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60" yWindow="855" windowWidth="14820" windowHeight="11040"/>
  </bookViews>
  <sheets>
    <sheet name="Hoja3" sheetId="3" r:id="rId1"/>
  </sheets>
  <definedNames>
    <definedName name="_xlnm.Print_Area" localSheetId="0">Hoja3!$A$1:$G$69</definedName>
  </definedNames>
  <calcPr calcId="124519"/>
</workbook>
</file>

<file path=xl/calcChain.xml><?xml version="1.0" encoding="utf-8"?>
<calcChain xmlns="http://schemas.openxmlformats.org/spreadsheetml/2006/main">
  <c r="E13" i="3"/>
  <c r="F55" l="1"/>
  <c r="E48"/>
  <c r="E47"/>
  <c r="E44"/>
  <c r="E18"/>
  <c r="F18" s="1"/>
  <c r="E45"/>
  <c r="E20"/>
  <c r="E46"/>
  <c r="F46" s="1"/>
  <c r="F47" l="1"/>
  <c r="F48"/>
  <c r="E49"/>
  <c r="E50"/>
  <c r="E51"/>
  <c r="E52"/>
  <c r="E53"/>
  <c r="E54"/>
  <c r="E55"/>
  <c r="F49" l="1"/>
  <c r="F50"/>
  <c r="F51"/>
  <c r="F52"/>
  <c r="F53"/>
  <c r="F54"/>
  <c r="E38" l="1"/>
  <c r="E12" l="1"/>
  <c r="F12" s="1"/>
  <c r="F13"/>
  <c r="E14"/>
  <c r="F14" s="1"/>
  <c r="E15"/>
  <c r="F15" s="1"/>
  <c r="E16"/>
  <c r="F16" s="1"/>
  <c r="E17"/>
  <c r="F17" s="1"/>
  <c r="E19"/>
  <c r="F19" s="1"/>
  <c r="F20"/>
  <c r="E21"/>
  <c r="F21" s="1"/>
  <c r="E22"/>
  <c r="F22" s="1"/>
  <c r="E23"/>
  <c r="F23" s="1"/>
  <c r="E27" l="1"/>
  <c r="F27" s="1"/>
  <c r="E28"/>
  <c r="F28" s="1"/>
  <c r="E29"/>
  <c r="F29" s="1"/>
  <c r="E30"/>
  <c r="F30" s="1"/>
  <c r="E31"/>
  <c r="F31" s="1"/>
  <c r="E32"/>
  <c r="F32" s="1"/>
  <c r="E33"/>
  <c r="F33" s="1"/>
  <c r="E34"/>
  <c r="F34" s="1"/>
  <c r="E35"/>
  <c r="F35" s="1"/>
  <c r="E36"/>
  <c r="F36" s="1"/>
  <c r="E37"/>
  <c r="F37" s="1"/>
  <c r="F38"/>
  <c r="E39"/>
  <c r="F39" s="1"/>
  <c r="E40"/>
  <c r="F40" s="1"/>
  <c r="E41"/>
  <c r="F41" s="1"/>
  <c r="E26"/>
  <c r="F26" s="1"/>
  <c r="E25"/>
  <c r="F25" s="1"/>
  <c r="F60" l="1"/>
  <c r="E57" l="1"/>
  <c r="F57" s="1"/>
  <c r="E58"/>
  <c r="F58" s="1"/>
  <c r="E61"/>
  <c r="F61" s="1"/>
</calcChain>
</file>

<file path=xl/sharedStrings.xml><?xml version="1.0" encoding="utf-8"?>
<sst xmlns="http://schemas.openxmlformats.org/spreadsheetml/2006/main" count="110" uniqueCount="71">
  <si>
    <t>Precio semana anterior</t>
  </si>
  <si>
    <t>Difer.</t>
  </si>
  <si>
    <t>Precio semana actual</t>
  </si>
  <si>
    <t>Medida</t>
  </si>
  <si>
    <t>PORCINO</t>
  </si>
  <si>
    <t>Selecto</t>
  </si>
  <si>
    <t>Normal</t>
  </si>
  <si>
    <t>Graso +120 Kgs</t>
  </si>
  <si>
    <t xml:space="preserve">Cerdas desvieje extra </t>
  </si>
  <si>
    <t>Cerda desvieje primera</t>
  </si>
  <si>
    <t xml:space="preserve">Tipo Canal II </t>
  </si>
  <si>
    <t>Cochinillos de 7 a 12 Kg.</t>
  </si>
  <si>
    <t>Cerdo Ibérico de pienso 150 Kg.</t>
  </si>
  <si>
    <t>Kgs/vivo sobre granja</t>
  </si>
  <si>
    <t>Kgs/canal sobre matadero</t>
  </si>
  <si>
    <t>Unidad/vivo sobre granja</t>
  </si>
  <si>
    <t>Kg/canal sobre matadero</t>
  </si>
  <si>
    <t>Añojos Extra 270-320 kgs –U-</t>
  </si>
  <si>
    <t>Añojos Primera 270-320 Kgs –R-</t>
  </si>
  <si>
    <t>Añojos Segunda 270-320 Kgs –O-</t>
  </si>
  <si>
    <t xml:space="preserve">Añojos Súper Extra 320-370 kgs –E- </t>
  </si>
  <si>
    <t>Añojos Extra 320-370 kgs –U-</t>
  </si>
  <si>
    <t>Añojos Primera 320-370 Kgs –R-</t>
  </si>
  <si>
    <t>Añojos Segunda 320-370 Kgs –O-</t>
  </si>
  <si>
    <t>Vacas extra –U-</t>
  </si>
  <si>
    <t>Vacas primera –R-</t>
  </si>
  <si>
    <t>Vacas segunda-O-</t>
  </si>
  <si>
    <t>Terneras pienso extra</t>
  </si>
  <si>
    <t>Terneras pienso primera</t>
  </si>
  <si>
    <t>Terneras pienso segunda</t>
  </si>
  <si>
    <t>Ternero cruce charolés macho</t>
  </si>
  <si>
    <t>Kg/vivo sobre granja</t>
  </si>
  <si>
    <t>Ternero cruce charolés hembras</t>
  </si>
  <si>
    <t>Ternero del país</t>
  </si>
  <si>
    <t>Cordero lechal 10-12 Kg.</t>
  </si>
  <si>
    <t>Cordero lechal 12,1-15 kg.</t>
  </si>
  <si>
    <t>Cordero recental 15,1-19 Kg.</t>
  </si>
  <si>
    <t>Cordero pascual 19,1-23 Kg.</t>
  </si>
  <si>
    <t>Cordero pascual 25,5-28 Kg.</t>
  </si>
  <si>
    <t>Cordero grande 28,1-34 Kg.</t>
  </si>
  <si>
    <t>OVINO</t>
  </si>
  <si>
    <t>Centeno</t>
  </si>
  <si>
    <t>Tm/ Origen agricultor</t>
  </si>
  <si>
    <t>Cochinillo de Segovia "marca de garantía"</t>
  </si>
  <si>
    <t>Girasol   9-2-44</t>
  </si>
  <si>
    <t>Con la colaboración de:</t>
  </si>
  <si>
    <t>Pts.</t>
  </si>
  <si>
    <t>Euros / Ud.</t>
  </si>
  <si>
    <r>
      <t xml:space="preserve">LONJA AGROPECUARIA DE SEGOVIA </t>
    </r>
    <r>
      <rPr>
        <b/>
        <u/>
        <sz val="24"/>
        <color rgb="FF90802F"/>
        <rFont val="Arial"/>
        <family val="2"/>
      </rPr>
      <t>COTIZACIONES</t>
    </r>
  </si>
  <si>
    <t>Añojos Extra 320-370 kgs –E-</t>
  </si>
  <si>
    <t>unidad/vivo sobre granja</t>
  </si>
  <si>
    <t>Cordero pascual 23,1-25,50 Kg.</t>
  </si>
  <si>
    <r>
      <t xml:space="preserve">Lechones de 20 Kgs. </t>
    </r>
    <r>
      <rPr>
        <b/>
        <sz val="12"/>
        <rFont val="Arial"/>
        <family val="2"/>
      </rPr>
      <t xml:space="preserve"> </t>
    </r>
  </si>
  <si>
    <t>Colza 9-2-40 (Hum-Imp-gras)</t>
  </si>
  <si>
    <r>
      <t xml:space="preserve">Trigo pienso 72 kg/Hl. </t>
    </r>
    <r>
      <rPr>
        <b/>
        <sz val="10"/>
        <rFont val="Arial"/>
        <family val="2"/>
      </rPr>
      <t xml:space="preserve"> </t>
    </r>
  </si>
  <si>
    <t xml:space="preserve"> </t>
  </si>
  <si>
    <t xml:space="preserve">Lechones castrados. </t>
  </si>
  <si>
    <t xml:space="preserve"> Cebada de 62  Kgs/Hl. </t>
  </si>
  <si>
    <t xml:space="preserve">Cordero Extra </t>
  </si>
  <si>
    <t>Cordero Segolechal</t>
  </si>
  <si>
    <t>Cordero 2ª</t>
  </si>
  <si>
    <t>s/c</t>
  </si>
  <si>
    <t>Cochinillos de 4,5 a 7 Kg</t>
  </si>
  <si>
    <t xml:space="preserve">
No hay mesa operativa en la Lonja de Segovia, estamos trabajando para conformar una mesa de vacuno, y salir con precios operativos, consideramos que es un auténtico despropósito que una provincia como Segovia, de las máximas productoras de animales de cebo a nivel español nos den los precios hechos desde otras provincias, y de desde esta lonja, repito, estamos trabajando para que esto no sea así y en un corto periodo de tiempo tengamos una mesa de precios justa y equitativa. </t>
  </si>
  <si>
    <t>Ovejas desvieje Primera 50 Kgs</t>
  </si>
  <si>
    <t xml:space="preserve">Ovejas desvieje Segunda 50 Kgs. </t>
  </si>
  <si>
    <t>19 de octubre de 2017</t>
  </si>
  <si>
    <t xml:space="preserve">repiten los corderos esta semana, aunque la demanda de corderos a matadero es escasa es igual de cierto que no salen corderos lechales desde las ganaderias, esto equilibra la balanza y hace que repitan los corderos en semanas despues del puente que otros años eran de bajadas, los corderos grandes repiten con dificultad, en otros mercados no aguantan e incluso no cotizan. </t>
  </si>
  <si>
    <t xml:space="preserve">Nuevas bajadas esta semana aunque en menor cuantía en el porcino de capa blanca, el cerdo graso baja como es lógico arrastrado por este tipo de cerdo aunque no tiene comparte parámetros para tanta bajada como puede ser el exceso de animales o de peso, por eso bajan en menor cuantía.  Con estos precios las bajadas pueden frenarse en semanas venideras, se ha conseguido precios en Europa más bajos que en el resto de los mercados conlo cual podemos recuperar mercados hasta ahora cerrados como el Chino. En las cerdas algo parecido, no se vende bien la carne y con estas bajadas se pretende recuperar posiciones, los lechones repiten precio, debido a la entrada de lechón holandés más barato. Los cochinillos estables repiten precio. </t>
  </si>
  <si>
    <t>S/C</t>
  </si>
  <si>
    <t xml:space="preserve">se animan los mercados nacionales, motivado por varias causas, en el grano nacional, existe una retención fuerte motivada por la ausencia general de lluvias y, en particular, en Castilla y León, granero de España, lo cual está complicando las tareas de laboreo necesarias para empezar la siembra.  Los precios de las cebadas internacionales, son más altos. En el caso de los trigo para pienso le pasa algo parecido, por tanto elos cereales nacionales retenidos, a esto hay que añadir los problemas logísticos, han aumentado los precios en un 10-12%. el girasol con problemas en la mesa de precios para llegar a un acuerdo sale sin precio esta semana, </t>
  </si>
</sst>
</file>

<file path=xl/styles.xml><?xml version="1.0" encoding="utf-8"?>
<styleSheet xmlns="http://schemas.openxmlformats.org/spreadsheetml/2006/main">
  <numFmts count="5">
    <numFmt numFmtId="43" formatCode="_-* #,##0.00\ _€_-;\-* #,##0.00\ _€_-;_-* &quot;-&quot;??\ _€_-;_-@_-"/>
    <numFmt numFmtId="164" formatCode="0.00_ ;[Red]\-0.00\ "/>
    <numFmt numFmtId="165" formatCode="_-* #,##0.000\ _€_-;\-* #,##0.000\ _€_-;_-* &quot;-&quot;???\ _€_-;_-@_-"/>
    <numFmt numFmtId="166" formatCode="#,##0.000"/>
    <numFmt numFmtId="167" formatCode="0.000_ ;[Red]\-0.000\ "/>
  </numFmts>
  <fonts count="25">
    <font>
      <sz val="10"/>
      <name val="Arial"/>
    </font>
    <font>
      <u/>
      <sz val="10"/>
      <color indexed="12"/>
      <name val="Arial"/>
      <family val="2"/>
    </font>
    <font>
      <sz val="8"/>
      <name val="Arial"/>
      <family val="2"/>
    </font>
    <font>
      <b/>
      <sz val="10"/>
      <name val="Arial"/>
      <family val="2"/>
    </font>
    <font>
      <sz val="11"/>
      <name val="Calibri"/>
      <family val="2"/>
    </font>
    <font>
      <u/>
      <sz val="20"/>
      <color indexed="12"/>
      <name val="Arial"/>
      <family val="2"/>
    </font>
    <font>
      <sz val="10"/>
      <name val="Tahoma"/>
      <family val="2"/>
    </font>
    <font>
      <b/>
      <u/>
      <sz val="28"/>
      <color indexed="12"/>
      <name val="Arial"/>
      <family val="2"/>
    </font>
    <font>
      <sz val="10"/>
      <name val="Arial"/>
      <family val="2"/>
    </font>
    <font>
      <sz val="11"/>
      <name val="Tahoma"/>
      <family val="2"/>
    </font>
    <font>
      <b/>
      <sz val="12"/>
      <name val="Arial"/>
      <family val="2"/>
    </font>
    <font>
      <b/>
      <sz val="9"/>
      <name val="Arial"/>
      <family val="2"/>
    </font>
    <font>
      <sz val="11"/>
      <name val="Arial"/>
      <family val="2"/>
    </font>
    <font>
      <b/>
      <u/>
      <sz val="28"/>
      <name val="Arial"/>
      <family val="2"/>
    </font>
    <font>
      <b/>
      <sz val="24"/>
      <color rgb="FF90802F"/>
      <name val="Arial"/>
      <family val="2"/>
    </font>
    <font>
      <sz val="12"/>
      <name val="Arial"/>
      <family val="2"/>
    </font>
    <font>
      <b/>
      <sz val="12"/>
      <color theme="0"/>
      <name val="Arial"/>
      <family val="2"/>
    </font>
    <font>
      <b/>
      <u/>
      <sz val="24"/>
      <color rgb="FF90802F"/>
      <name val="Arial"/>
      <family val="2"/>
    </font>
    <font>
      <b/>
      <sz val="14"/>
      <color rgb="FF0000FF"/>
      <name val="Arial"/>
      <family val="2"/>
    </font>
    <font>
      <sz val="26"/>
      <color rgb="FFFF0000"/>
      <name val="Tahoma"/>
      <family val="2"/>
    </font>
    <font>
      <b/>
      <sz val="12"/>
      <color rgb="FF0000FF"/>
      <name val="Arial"/>
      <family val="2"/>
    </font>
    <font>
      <b/>
      <sz val="12"/>
      <color theme="0" tint="-0.499984740745262"/>
      <name val="Arial"/>
      <family val="2"/>
    </font>
    <font>
      <sz val="10"/>
      <name val="Arial"/>
      <family val="2"/>
    </font>
    <font>
      <b/>
      <sz val="12"/>
      <color theme="1"/>
      <name val="Arial"/>
      <family val="2"/>
    </font>
    <font>
      <b/>
      <u/>
      <sz val="10"/>
      <name val="Arial"/>
      <family val="2"/>
    </font>
  </fonts>
  <fills count="5">
    <fill>
      <patternFill patternType="none"/>
    </fill>
    <fill>
      <patternFill patternType="gray125"/>
    </fill>
    <fill>
      <patternFill patternType="solid">
        <fgColor rgb="FFB9C800"/>
        <bgColor indexed="64"/>
      </patternFill>
    </fill>
    <fill>
      <patternFill patternType="solid">
        <fgColor theme="0"/>
        <bgColor indexed="64"/>
      </patternFill>
    </fill>
    <fill>
      <patternFill patternType="solid">
        <fgColor rgb="FF90802F"/>
        <bgColor indexed="64"/>
      </patternFill>
    </fill>
  </fills>
  <borders count="33">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medium">
        <color rgb="FF000000"/>
      </left>
      <right/>
      <top/>
      <bottom/>
      <diagonal/>
    </border>
    <border>
      <left style="thick">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ck">
        <color rgb="FF000000"/>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bottom style="thick">
        <color rgb="FF000000"/>
      </bottom>
      <diagonal/>
    </border>
    <border>
      <left style="thick">
        <color rgb="FF000000"/>
      </left>
      <right style="thick">
        <color rgb="FF000000"/>
      </right>
      <top/>
      <bottom style="thick">
        <color rgb="FF000000"/>
      </bottom>
      <diagonal/>
    </border>
    <border>
      <left style="thick">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style="thick">
        <color rgb="FF000000"/>
      </left>
      <right/>
      <top style="thin">
        <color rgb="FF000000"/>
      </top>
      <bottom/>
      <diagonal/>
    </border>
    <border>
      <left/>
      <right/>
      <top style="thin">
        <color rgb="FF000000"/>
      </top>
      <bottom/>
      <diagonal/>
    </border>
    <border>
      <left/>
      <right style="thick">
        <color rgb="FF000000"/>
      </right>
      <top style="thin">
        <color rgb="FF000000"/>
      </top>
      <bottom/>
      <diagonal/>
    </border>
    <border>
      <left style="thick">
        <color rgb="FF000000"/>
      </left>
      <right/>
      <top style="thin">
        <color rgb="FF000000"/>
      </top>
      <bottom style="thin">
        <color indexed="64"/>
      </bottom>
      <diagonal/>
    </border>
    <border>
      <left/>
      <right/>
      <top style="thin">
        <color rgb="FF000000"/>
      </top>
      <bottom style="thin">
        <color indexed="64"/>
      </bottom>
      <diagonal/>
    </border>
    <border>
      <left/>
      <right style="thick">
        <color rgb="FF000000"/>
      </right>
      <top style="thin">
        <color rgb="FF000000"/>
      </top>
      <bottom style="thin">
        <color indexed="64"/>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s>
  <cellStyleXfs count="3">
    <xf numFmtId="0" fontId="0" fillId="0" borderId="0"/>
    <xf numFmtId="0" fontId="1" fillId="0" borderId="0" applyNumberFormat="0" applyFill="0" applyBorder="0" applyAlignment="0" applyProtection="0">
      <alignment vertical="top"/>
      <protection locked="0"/>
    </xf>
    <xf numFmtId="43" fontId="22" fillId="0" borderId="0" applyFont="0" applyFill="0" applyBorder="0" applyAlignment="0" applyProtection="0"/>
  </cellStyleXfs>
  <cellXfs count="91">
    <xf numFmtId="0" fontId="0" fillId="0" borderId="0" xfId="0"/>
    <xf numFmtId="0" fontId="0" fillId="3" borderId="0" xfId="0" applyFill="1"/>
    <xf numFmtId="0" fontId="6" fillId="3" borderId="0" xfId="0" applyFont="1" applyFill="1" applyAlignment="1">
      <alignment horizontal="left"/>
    </xf>
    <xf numFmtId="14" fontId="10" fillId="3" borderId="0" xfId="0" applyNumberFormat="1" applyFont="1" applyFill="1" applyBorder="1" applyAlignment="1">
      <alignment horizontal="right" vertical="center" wrapText="1"/>
    </xf>
    <xf numFmtId="0" fontId="0" fillId="3" borderId="0" xfId="0" applyFill="1" applyAlignment="1">
      <alignment horizontal="center"/>
    </xf>
    <xf numFmtId="14" fontId="4" fillId="3" borderId="4" xfId="0" applyNumberFormat="1" applyFont="1" applyFill="1" applyBorder="1" applyAlignment="1">
      <alignment vertical="center" wrapText="1"/>
    </xf>
    <xf numFmtId="14" fontId="9" fillId="3" borderId="4" xfId="0" applyNumberFormat="1" applyFont="1" applyFill="1" applyBorder="1" applyAlignment="1">
      <alignment vertical="center" wrapText="1"/>
    </xf>
    <xf numFmtId="3" fontId="0" fillId="3" borderId="0" xfId="0" applyNumberFormat="1" applyFill="1"/>
    <xf numFmtId="4" fontId="0" fillId="3" borderId="0" xfId="0" applyNumberFormat="1" applyFill="1"/>
    <xf numFmtId="4" fontId="5" fillId="3" borderId="0" xfId="1" applyNumberFormat="1" applyFont="1" applyFill="1" applyAlignment="1" applyProtection="1">
      <alignment vertical="center"/>
    </xf>
    <xf numFmtId="4" fontId="7" fillId="3" borderId="0" xfId="1" applyNumberFormat="1" applyFont="1" applyFill="1" applyAlignment="1" applyProtection="1">
      <alignment vertical="center"/>
    </xf>
    <xf numFmtId="0" fontId="8" fillId="3" borderId="0" xfId="0" applyFont="1" applyFill="1"/>
    <xf numFmtId="0" fontId="12" fillId="3" borderId="0" xfId="0" applyFont="1" applyFill="1" applyAlignment="1">
      <alignment vertical="center" wrapText="1"/>
    </xf>
    <xf numFmtId="3" fontId="8" fillId="3" borderId="0" xfId="0" applyNumberFormat="1" applyFont="1" applyFill="1"/>
    <xf numFmtId="4" fontId="8" fillId="3" borderId="0" xfId="0" applyNumberFormat="1" applyFont="1" applyFill="1"/>
    <xf numFmtId="0" fontId="8" fillId="3" borderId="0" xfId="0" applyFont="1" applyFill="1" applyAlignment="1">
      <alignment horizontal="left"/>
    </xf>
    <xf numFmtId="164" fontId="4" fillId="3" borderId="4" xfId="0" applyNumberFormat="1" applyFont="1" applyFill="1" applyBorder="1" applyAlignment="1">
      <alignment vertical="center" wrapText="1"/>
    </xf>
    <xf numFmtId="164" fontId="8" fillId="3" borderId="0" xfId="0" applyNumberFormat="1" applyFont="1" applyFill="1"/>
    <xf numFmtId="164" fontId="13" fillId="3" borderId="0" xfId="1" applyNumberFormat="1" applyFont="1" applyFill="1" applyAlignment="1" applyProtection="1">
      <alignment vertical="center"/>
    </xf>
    <xf numFmtId="0" fontId="15" fillId="3" borderId="10" xfId="0" applyFont="1" applyFill="1" applyBorder="1" applyAlignment="1">
      <alignment vertical="center" wrapText="1"/>
    </xf>
    <xf numFmtId="4" fontId="10" fillId="3" borderId="10" xfId="0" applyNumberFormat="1" applyFont="1" applyFill="1" applyBorder="1" applyAlignment="1">
      <alignment horizontal="center" vertical="center" wrapText="1"/>
    </xf>
    <xf numFmtId="3" fontId="15" fillId="3" borderId="10" xfId="0" applyNumberFormat="1" applyFont="1" applyFill="1" applyBorder="1" applyAlignment="1">
      <alignment horizontal="center" vertical="center" wrapText="1"/>
    </xf>
    <xf numFmtId="0" fontId="15" fillId="3" borderId="11" xfId="0" applyFont="1" applyFill="1" applyBorder="1" applyAlignment="1">
      <alignment horizontal="left" vertical="center" wrapText="1"/>
    </xf>
    <xf numFmtId="0" fontId="15" fillId="3" borderId="7" xfId="0" applyFont="1" applyFill="1" applyBorder="1" applyAlignment="1">
      <alignment vertical="center" wrapText="1"/>
    </xf>
    <xf numFmtId="4" fontId="10" fillId="3" borderId="7" xfId="0" applyNumberFormat="1" applyFont="1" applyFill="1" applyBorder="1" applyAlignment="1">
      <alignment horizontal="center" vertical="center" wrapText="1"/>
    </xf>
    <xf numFmtId="3" fontId="15" fillId="3" borderId="7" xfId="0" applyNumberFormat="1" applyFont="1" applyFill="1" applyBorder="1" applyAlignment="1">
      <alignment horizontal="center" vertical="center" wrapText="1"/>
    </xf>
    <xf numFmtId="0" fontId="15" fillId="3" borderId="13" xfId="0" applyFont="1" applyFill="1" applyBorder="1" applyAlignment="1">
      <alignment horizontal="left" vertical="center" wrapText="1"/>
    </xf>
    <xf numFmtId="0" fontId="3" fillId="3" borderId="18" xfId="0" applyFont="1" applyFill="1" applyBorder="1" applyAlignment="1">
      <alignment vertical="center" wrapText="1"/>
    </xf>
    <xf numFmtId="0" fontId="3" fillId="3" borderId="19" xfId="0" applyFont="1" applyFill="1" applyBorder="1" applyAlignment="1">
      <alignment vertical="center" wrapText="1"/>
    </xf>
    <xf numFmtId="164" fontId="3" fillId="3" borderId="19" xfId="0" applyNumberFormat="1" applyFont="1" applyFill="1" applyBorder="1" applyAlignment="1">
      <alignment vertical="center" wrapText="1"/>
    </xf>
    <xf numFmtId="3" fontId="8" fillId="3" borderId="19" xfId="0" applyNumberFormat="1" applyFont="1" applyFill="1" applyBorder="1" applyAlignment="1">
      <alignment horizontal="center" vertical="center" wrapText="1"/>
    </xf>
    <xf numFmtId="0" fontId="3" fillId="3" borderId="20" xfId="0" applyFont="1" applyFill="1" applyBorder="1" applyAlignment="1">
      <alignment vertical="center" wrapText="1"/>
    </xf>
    <xf numFmtId="0" fontId="11" fillId="2" borderId="17" xfId="0" applyFont="1" applyFill="1" applyBorder="1" applyAlignment="1">
      <alignment horizontal="center" vertical="center" wrapText="1"/>
    </xf>
    <xf numFmtId="14" fontId="18" fillId="3" borderId="0" xfId="0" applyNumberFormat="1" applyFont="1" applyFill="1" applyBorder="1" applyAlignment="1">
      <alignment horizontal="right" vertical="center" wrapText="1"/>
    </xf>
    <xf numFmtId="0" fontId="19" fillId="3" borderId="0" xfId="0" applyFont="1" applyFill="1" applyAlignment="1">
      <alignment vertical="center" wrapText="1"/>
    </xf>
    <xf numFmtId="0" fontId="16" fillId="4" borderId="24" xfId="0" applyFont="1" applyFill="1" applyBorder="1" applyAlignment="1">
      <alignment horizontal="center" vertical="center" textRotation="90" wrapText="1"/>
    </xf>
    <xf numFmtId="0" fontId="15" fillId="3" borderId="25" xfId="0" applyFont="1" applyFill="1" applyBorder="1" applyAlignment="1">
      <alignment vertical="center" wrapText="1"/>
    </xf>
    <xf numFmtId="4" fontId="10" fillId="3" borderId="25" xfId="0" applyNumberFormat="1" applyFont="1" applyFill="1" applyBorder="1" applyAlignment="1">
      <alignment horizontal="center" vertical="center" wrapText="1"/>
    </xf>
    <xf numFmtId="164" fontId="10" fillId="3" borderId="25" xfId="0" applyNumberFormat="1" applyFont="1" applyFill="1" applyBorder="1" applyAlignment="1" applyProtection="1">
      <alignment horizontal="center" vertical="center" wrapText="1"/>
      <protection locked="0"/>
    </xf>
    <xf numFmtId="3" fontId="15" fillId="3" borderId="25" xfId="0" applyNumberFormat="1" applyFont="1" applyFill="1" applyBorder="1" applyAlignment="1">
      <alignment horizontal="center" vertical="center" wrapText="1"/>
    </xf>
    <xf numFmtId="0" fontId="15" fillId="3" borderId="26" xfId="0" applyFont="1" applyFill="1" applyBorder="1" applyAlignment="1">
      <alignment horizontal="left" vertical="center" wrapText="1"/>
    </xf>
    <xf numFmtId="164" fontId="20" fillId="3" borderId="7" xfId="0" applyNumberFormat="1" applyFont="1" applyFill="1" applyBorder="1" applyAlignment="1" applyProtection="1">
      <alignment horizontal="center" vertical="center" wrapText="1"/>
      <protection locked="0"/>
    </xf>
    <xf numFmtId="164" fontId="21" fillId="3" borderId="7" xfId="0" applyNumberFormat="1" applyFont="1" applyFill="1" applyBorder="1" applyAlignment="1" applyProtection="1">
      <alignment horizontal="center" vertical="center" wrapText="1"/>
      <protection locked="0"/>
    </xf>
    <xf numFmtId="165" fontId="15" fillId="3" borderId="7" xfId="2" applyNumberFormat="1" applyFont="1" applyFill="1" applyBorder="1" applyAlignment="1">
      <alignment vertical="center" wrapText="1"/>
    </xf>
    <xf numFmtId="166" fontId="10" fillId="3" borderId="7" xfId="0" applyNumberFormat="1" applyFont="1" applyFill="1" applyBorder="1" applyAlignment="1">
      <alignment horizontal="center" vertical="center" wrapText="1"/>
    </xf>
    <xf numFmtId="164" fontId="20" fillId="3" borderId="10" xfId="0" applyNumberFormat="1" applyFont="1" applyFill="1" applyBorder="1" applyAlignment="1" applyProtection="1">
      <alignment horizontal="center" vertical="center" wrapText="1"/>
      <protection locked="0"/>
    </xf>
    <xf numFmtId="43" fontId="15" fillId="3" borderId="10" xfId="2" applyFont="1" applyFill="1" applyBorder="1" applyAlignment="1">
      <alignment horizontal="center" vertical="center" wrapText="1"/>
    </xf>
    <xf numFmtId="43" fontId="15" fillId="3" borderId="7" xfId="2" applyFont="1" applyFill="1" applyBorder="1" applyAlignment="1">
      <alignment horizontal="center" vertical="center" wrapText="1"/>
    </xf>
    <xf numFmtId="43" fontId="12" fillId="3" borderId="0" xfId="2" applyFont="1" applyFill="1" applyBorder="1" applyAlignment="1">
      <alignment horizontal="center"/>
    </xf>
    <xf numFmtId="0" fontId="15" fillId="3" borderId="31" xfId="0" applyFont="1" applyFill="1" applyBorder="1" applyAlignment="1">
      <alignment vertical="center" wrapText="1"/>
    </xf>
    <xf numFmtId="4" fontId="10" fillId="3" borderId="31" xfId="0" applyNumberFormat="1" applyFont="1" applyFill="1" applyBorder="1" applyAlignment="1">
      <alignment horizontal="center" vertical="center" wrapText="1"/>
    </xf>
    <xf numFmtId="43" fontId="15" fillId="3" borderId="31" xfId="2" applyFont="1" applyFill="1" applyBorder="1" applyAlignment="1">
      <alignment horizontal="center" vertical="center" wrapText="1"/>
    </xf>
    <xf numFmtId="0" fontId="15" fillId="3" borderId="32" xfId="0" applyFont="1" applyFill="1" applyBorder="1" applyAlignment="1">
      <alignment horizontal="left" vertical="center" wrapText="1"/>
    </xf>
    <xf numFmtId="166" fontId="10" fillId="3" borderId="10" xfId="0" applyNumberFormat="1" applyFont="1" applyFill="1" applyBorder="1" applyAlignment="1">
      <alignment horizontal="center" vertical="center" wrapText="1"/>
    </xf>
    <xf numFmtId="164" fontId="10" fillId="3" borderId="7" xfId="0" applyNumberFormat="1" applyFont="1" applyFill="1" applyBorder="1" applyAlignment="1" applyProtection="1">
      <alignment horizontal="center" vertical="center" wrapText="1"/>
      <protection locked="0"/>
    </xf>
    <xf numFmtId="164" fontId="10" fillId="3" borderId="10" xfId="0" applyNumberFormat="1" applyFont="1" applyFill="1" applyBorder="1" applyAlignment="1" applyProtection="1">
      <alignment horizontal="center" vertical="center" wrapText="1"/>
      <protection locked="0"/>
    </xf>
    <xf numFmtId="164" fontId="10" fillId="3" borderId="7" xfId="0" quotePrefix="1" applyNumberFormat="1" applyFont="1" applyFill="1" applyBorder="1" applyAlignment="1" applyProtection="1">
      <alignment horizontal="center" vertical="center" wrapText="1"/>
      <protection locked="0"/>
    </xf>
    <xf numFmtId="167" fontId="10" fillId="3" borderId="7" xfId="0" applyNumberFormat="1" applyFont="1" applyFill="1" applyBorder="1" applyAlignment="1" applyProtection="1">
      <alignment horizontal="center" vertical="center" wrapText="1"/>
      <protection locked="0"/>
    </xf>
    <xf numFmtId="167" fontId="10" fillId="3" borderId="7" xfId="0" applyNumberFormat="1" applyFont="1" applyFill="1" applyBorder="1" applyAlignment="1">
      <alignment horizontal="center" vertical="center" wrapText="1"/>
    </xf>
    <xf numFmtId="167" fontId="23" fillId="3" borderId="10" xfId="0" applyNumberFormat="1" applyFont="1" applyFill="1" applyBorder="1" applyAlignment="1" applyProtection="1">
      <alignment horizontal="center" vertical="center" wrapText="1"/>
      <protection locked="0"/>
    </xf>
    <xf numFmtId="167" fontId="23" fillId="3" borderId="7" xfId="0" quotePrefix="1" applyNumberFormat="1" applyFont="1" applyFill="1" applyBorder="1" applyAlignment="1" applyProtection="1">
      <alignment horizontal="center" vertical="center" wrapText="1"/>
      <protection locked="0"/>
    </xf>
    <xf numFmtId="164" fontId="23" fillId="3" borderId="7" xfId="0" applyNumberFormat="1" applyFont="1" applyFill="1" applyBorder="1" applyAlignment="1" applyProtection="1">
      <alignment horizontal="center" vertical="center" wrapText="1"/>
      <protection locked="0"/>
    </xf>
    <xf numFmtId="164" fontId="10" fillId="3" borderId="31" xfId="0" applyNumberFormat="1" applyFont="1" applyFill="1" applyBorder="1" applyAlignment="1" applyProtection="1">
      <alignment horizontal="center" vertical="center" wrapText="1"/>
      <protection locked="0"/>
    </xf>
    <xf numFmtId="4" fontId="7" fillId="3" borderId="0" xfId="1" applyNumberFormat="1" applyFont="1" applyFill="1" applyAlignment="1" applyProtection="1">
      <alignment horizontal="center" vertical="center"/>
    </xf>
    <xf numFmtId="0" fontId="14" fillId="3" borderId="0" xfId="0" applyFont="1" applyFill="1" applyAlignment="1">
      <alignment horizontal="center" vertical="center" wrapText="1"/>
    </xf>
    <xf numFmtId="0" fontId="14" fillId="3" borderId="0" xfId="0" applyFont="1" applyFill="1" applyAlignment="1">
      <alignment wrapText="1"/>
    </xf>
    <xf numFmtId="0" fontId="16" fillId="4" borderId="9" xfId="0" applyFont="1" applyFill="1" applyBorder="1" applyAlignment="1">
      <alignment horizontal="center" vertical="center" textRotation="90" wrapText="1"/>
    </xf>
    <xf numFmtId="0" fontId="16" fillId="4" borderId="12" xfId="0" applyFont="1" applyFill="1" applyBorder="1" applyAlignment="1">
      <alignment horizontal="center" vertical="center" textRotation="90" wrapText="1"/>
    </xf>
    <xf numFmtId="0" fontId="3" fillId="3" borderId="27" xfId="0" applyFont="1" applyFill="1" applyBorder="1" applyAlignment="1" applyProtection="1">
      <alignment vertical="center" wrapText="1"/>
      <protection locked="0"/>
    </xf>
    <xf numFmtId="0" fontId="24" fillId="3" borderId="28" xfId="0" applyFont="1" applyFill="1" applyBorder="1" applyAlignment="1" applyProtection="1">
      <alignment vertical="center" wrapText="1"/>
      <protection locked="0"/>
    </xf>
    <xf numFmtId="0" fontId="24" fillId="3" borderId="29" xfId="0" applyFont="1" applyFill="1" applyBorder="1" applyAlignment="1" applyProtection="1">
      <alignment vertical="center" wrapText="1"/>
      <protection locked="0"/>
    </xf>
    <xf numFmtId="0" fontId="3" fillId="3" borderId="15" xfId="0" applyFont="1" applyFill="1" applyBorder="1" applyAlignment="1" applyProtection="1">
      <alignment vertical="center" wrapText="1"/>
      <protection locked="0"/>
    </xf>
    <xf numFmtId="0" fontId="3" fillId="3" borderId="8" xfId="0" applyFont="1" applyFill="1" applyBorder="1" applyAlignment="1" applyProtection="1">
      <alignment vertical="center" wrapText="1"/>
      <protection locked="0"/>
    </xf>
    <xf numFmtId="0" fontId="3" fillId="3" borderId="16" xfId="0" applyFont="1" applyFill="1" applyBorder="1" applyAlignment="1" applyProtection="1">
      <alignment vertical="center" wrapText="1"/>
      <protection locked="0"/>
    </xf>
    <xf numFmtId="0" fontId="3" fillId="3" borderId="21" xfId="0" applyFont="1" applyFill="1" applyBorder="1" applyAlignment="1" applyProtection="1">
      <alignment vertical="center" wrapText="1"/>
      <protection locked="0"/>
    </xf>
    <xf numFmtId="0" fontId="3" fillId="3" borderId="22" xfId="0" applyFont="1" applyFill="1" applyBorder="1" applyAlignment="1" applyProtection="1">
      <alignment vertical="center" wrapText="1"/>
      <protection locked="0"/>
    </xf>
    <xf numFmtId="0" fontId="3" fillId="3" borderId="23" xfId="0" applyFont="1" applyFill="1" applyBorder="1" applyAlignment="1" applyProtection="1">
      <alignment vertical="center" wrapText="1"/>
      <protection locked="0"/>
    </xf>
    <xf numFmtId="0" fontId="16" fillId="4" borderId="30" xfId="0" applyFont="1" applyFill="1" applyBorder="1" applyAlignment="1">
      <alignment horizontal="center" vertical="center" textRotation="90" wrapText="1"/>
    </xf>
    <xf numFmtId="0" fontId="8" fillId="3" borderId="15" xfId="0" applyFont="1" applyFill="1" applyBorder="1" applyAlignment="1" applyProtection="1">
      <alignment vertical="center" wrapText="1"/>
      <protection locked="0"/>
    </xf>
    <xf numFmtId="0" fontId="11" fillId="2" borderId="1" xfId="0" applyFont="1" applyFill="1" applyBorder="1" applyAlignment="1">
      <alignment vertical="center" wrapText="1"/>
    </xf>
    <xf numFmtId="0" fontId="11" fillId="2" borderId="2" xfId="0" applyFont="1" applyFill="1" applyBorder="1" applyAlignment="1">
      <alignment vertical="center" wrapText="1"/>
    </xf>
    <xf numFmtId="0" fontId="11" fillId="2" borderId="14" xfId="0" applyFont="1" applyFill="1" applyBorder="1" applyAlignment="1">
      <alignment vertical="center" wrapText="1"/>
    </xf>
    <xf numFmtId="0" fontId="11" fillId="2" borderId="6" xfId="0" applyFont="1" applyFill="1" applyBorder="1" applyAlignment="1">
      <alignment vertical="center" wrapText="1"/>
    </xf>
    <xf numFmtId="4" fontId="11" fillId="2" borderId="5" xfId="0" applyNumberFormat="1" applyFont="1" applyFill="1" applyBorder="1" applyAlignment="1">
      <alignment horizontal="center" vertical="center" wrapText="1"/>
    </xf>
    <xf numFmtId="4" fontId="11" fillId="2" borderId="3" xfId="0" applyNumberFormat="1" applyFont="1" applyFill="1" applyBorder="1" applyAlignment="1">
      <alignment horizontal="center" vertical="center" wrapText="1"/>
    </xf>
    <xf numFmtId="164" fontId="3" fillId="2" borderId="5" xfId="0" applyNumberFormat="1" applyFont="1" applyFill="1" applyBorder="1" applyAlignment="1">
      <alignment horizontal="center" vertical="center" wrapText="1"/>
    </xf>
    <xf numFmtId="164" fontId="3" fillId="2" borderId="3" xfId="0" applyNumberFormat="1" applyFont="1" applyFill="1" applyBorder="1" applyAlignment="1">
      <alignment horizontal="center" vertical="center" wrapText="1"/>
    </xf>
    <xf numFmtId="3" fontId="3" fillId="2" borderId="5" xfId="0" applyNumberFormat="1" applyFont="1" applyFill="1" applyBorder="1" applyAlignment="1">
      <alignment horizontal="center" vertical="center" wrapText="1"/>
    </xf>
    <xf numFmtId="3" fontId="3" fillId="2" borderId="3"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cellXfs>
  <cellStyles count="3">
    <cellStyle name="Hipervínculo" xfId="1" builtinId="8"/>
    <cellStyle name="Millares" xfId="2" builtinId="3"/>
    <cellStyle name="Normal" xfId="0" builtinId="0"/>
  </cellStyles>
  <dxfs count="0"/>
  <tableStyles count="0" defaultTableStyle="TableStyleMedium9" defaultPivotStyle="PivotStyleLight16"/>
  <colors>
    <mruColors>
      <color rgb="FF0000FF"/>
      <color rgb="FFB9C800"/>
      <color rgb="FF90802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0</xdr:rowOff>
    </xdr:from>
    <xdr:to>
      <xdr:col>1</xdr:col>
      <xdr:colOff>1736912</xdr:colOff>
      <xdr:row>7</xdr:row>
      <xdr:rowOff>114717</xdr:rowOff>
    </xdr:to>
    <xdr:pic>
      <xdr:nvPicPr>
        <xdr:cNvPr id="2" name="9 Imagen" descr="http://www.lonjasegovia.es/images/sampledata/logo.jpg"/>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00051" y="0"/>
          <a:ext cx="1717861" cy="159389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xdr:col>
      <xdr:colOff>819150</xdr:colOff>
      <xdr:row>65</xdr:row>
      <xdr:rowOff>0</xdr:rowOff>
    </xdr:from>
    <xdr:to>
      <xdr:col>1</xdr:col>
      <xdr:colOff>2971800</xdr:colOff>
      <xdr:row>68</xdr:row>
      <xdr:rowOff>47865</xdr:rowOff>
    </xdr:to>
    <xdr:pic>
      <xdr:nvPicPr>
        <xdr:cNvPr id="5" name="4 Imagen"/>
        <xdr:cNvPicPr>
          <a:picLocks noChangeAspect="1"/>
        </xdr:cNvPicPr>
      </xdr:nvPicPr>
      <xdr:blipFill>
        <a:blip xmlns:r="http://schemas.openxmlformats.org/officeDocument/2006/relationships" r:embed="rId2">
          <a:extLst>
            <a:ext uri="{28A0092B-C50C-407E-A947-70E740481C1C}">
              <a14:useLocalDpi xmlns="" xmlns:a14="http://schemas.microsoft.com/office/drawing/2010/main" val="0"/>
            </a:ext>
          </a:extLst>
        </a:blip>
        <a:stretch>
          <a:fillRect/>
        </a:stretch>
      </xdr:blipFill>
      <xdr:spPr>
        <a:xfrm>
          <a:off x="1219200" y="13744575"/>
          <a:ext cx="2152650" cy="5336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69"/>
  <sheetViews>
    <sheetView tabSelected="1" topLeftCell="A52" zoomScale="85" zoomScaleNormal="85" zoomScalePageLayoutView="85" workbookViewId="0">
      <selection activeCell="A63" sqref="A63:G63"/>
    </sheetView>
  </sheetViews>
  <sheetFormatPr baseColWidth="10" defaultRowHeight="12.75"/>
  <cols>
    <col min="1" max="1" width="5.7109375" style="1" customWidth="1"/>
    <col min="2" max="2" width="45.42578125" style="1" customWidth="1"/>
    <col min="3" max="3" width="13.85546875" style="8" customWidth="1"/>
    <col min="4" max="4" width="13.85546875" style="17" customWidth="1"/>
    <col min="5" max="5" width="13.85546875" style="8" customWidth="1"/>
    <col min="6" max="6" width="11.5703125" style="7" customWidth="1"/>
    <col min="7" max="7" width="29.5703125" style="2" customWidth="1"/>
    <col min="8" max="16384" width="11.42578125" style="1"/>
  </cols>
  <sheetData>
    <row r="1" spans="1:8">
      <c r="C1" s="64" t="s">
        <v>48</v>
      </c>
      <c r="D1" s="65"/>
      <c r="E1" s="65"/>
      <c r="F1" s="65"/>
    </row>
    <row r="2" spans="1:8" ht="12.75" customHeight="1">
      <c r="C2" s="65"/>
      <c r="D2" s="65"/>
      <c r="E2" s="65"/>
      <c r="F2" s="65"/>
    </row>
    <row r="3" spans="1:8" ht="12.75" customHeight="1">
      <c r="C3" s="65"/>
      <c r="D3" s="65"/>
      <c r="E3" s="65"/>
      <c r="F3" s="65"/>
    </row>
    <row r="4" spans="1:8" ht="12.75" customHeight="1">
      <c r="C4" s="65"/>
      <c r="D4" s="65"/>
      <c r="E4" s="65"/>
      <c r="F4" s="65"/>
    </row>
    <row r="5" spans="1:8" ht="18.75" customHeight="1">
      <c r="C5" s="65"/>
      <c r="D5" s="65"/>
      <c r="E5" s="65"/>
      <c r="F5" s="65"/>
      <c r="G5" s="3"/>
    </row>
    <row r="6" spans="1:8" ht="12.75" customHeight="1">
      <c r="C6" s="65"/>
      <c r="D6" s="65"/>
      <c r="E6" s="65"/>
      <c r="F6" s="65"/>
    </row>
    <row r="7" spans="1:8" ht="36" customHeight="1">
      <c r="B7" s="4"/>
      <c r="C7" s="65"/>
      <c r="D7" s="65"/>
      <c r="E7" s="65"/>
      <c r="F7" s="65"/>
      <c r="G7" s="33" t="s">
        <v>66</v>
      </c>
    </row>
    <row r="8" spans="1:8" ht="27" customHeight="1">
      <c r="C8" s="65"/>
      <c r="D8" s="65"/>
      <c r="E8" s="65"/>
      <c r="F8" s="65"/>
      <c r="G8" s="34"/>
    </row>
    <row r="9" spans="1:8" ht="2.25" customHeight="1" thickBot="1">
      <c r="C9" s="5"/>
      <c r="D9" s="16"/>
      <c r="E9" s="5"/>
      <c r="F9" s="5"/>
      <c r="G9" s="6"/>
    </row>
    <row r="10" spans="1:8" s="11" customFormat="1" ht="14.25">
      <c r="A10" s="79"/>
      <c r="B10" s="80"/>
      <c r="C10" s="83" t="s">
        <v>0</v>
      </c>
      <c r="D10" s="85" t="s">
        <v>1</v>
      </c>
      <c r="E10" s="83" t="s">
        <v>2</v>
      </c>
      <c r="F10" s="87" t="s">
        <v>46</v>
      </c>
      <c r="G10" s="89" t="s">
        <v>3</v>
      </c>
      <c r="H10" s="12"/>
    </row>
    <row r="11" spans="1:8" s="11" customFormat="1" ht="23.25" customHeight="1" thickBot="1">
      <c r="A11" s="81"/>
      <c r="B11" s="82"/>
      <c r="C11" s="84"/>
      <c r="D11" s="86"/>
      <c r="E11" s="84"/>
      <c r="F11" s="88"/>
      <c r="G11" s="90"/>
      <c r="H11" s="12"/>
    </row>
    <row r="12" spans="1:8" s="11" customFormat="1" ht="18" customHeight="1" thickTop="1">
      <c r="A12" s="66" t="s">
        <v>4</v>
      </c>
      <c r="B12" s="19" t="s">
        <v>5</v>
      </c>
      <c r="C12" s="53">
        <v>1.147</v>
      </c>
      <c r="D12" s="59">
        <v>-0.03</v>
      </c>
      <c r="E12" s="53">
        <f>C12+D12</f>
        <v>1.117</v>
      </c>
      <c r="F12" s="21">
        <f t="shared" ref="F12:F23" si="0">E12*166.386</f>
        <v>185.853162</v>
      </c>
      <c r="G12" s="22" t="s">
        <v>13</v>
      </c>
      <c r="H12" s="12"/>
    </row>
    <row r="13" spans="1:8" s="11" customFormat="1" ht="18" customHeight="1">
      <c r="A13" s="67"/>
      <c r="B13" s="23" t="s">
        <v>6</v>
      </c>
      <c r="C13" s="44">
        <v>1.137</v>
      </c>
      <c r="D13" s="60">
        <v>-0.03</v>
      </c>
      <c r="E13" s="44">
        <f>C13+D13</f>
        <v>1.107</v>
      </c>
      <c r="F13" s="25">
        <f t="shared" si="0"/>
        <v>184.189302</v>
      </c>
      <c r="G13" s="26" t="s">
        <v>13</v>
      </c>
      <c r="H13" s="12"/>
    </row>
    <row r="14" spans="1:8" s="11" customFormat="1" ht="18" customHeight="1">
      <c r="A14" s="67"/>
      <c r="B14" s="23" t="s">
        <v>7</v>
      </c>
      <c r="C14" s="44">
        <v>1.3280000000000001</v>
      </c>
      <c r="D14" s="57">
        <v>-0.02</v>
      </c>
      <c r="E14" s="44">
        <f t="shared" ref="E14:E23" si="1">C14+D14</f>
        <v>1.3080000000000001</v>
      </c>
      <c r="F14" s="25">
        <f t="shared" si="0"/>
        <v>217.63288800000001</v>
      </c>
      <c r="G14" s="26" t="s">
        <v>13</v>
      </c>
      <c r="H14" s="12"/>
    </row>
    <row r="15" spans="1:8" s="11" customFormat="1" ht="18" customHeight="1">
      <c r="A15" s="67"/>
      <c r="B15" s="23" t="s">
        <v>12</v>
      </c>
      <c r="C15" s="24">
        <v>2.15</v>
      </c>
      <c r="D15" s="41">
        <v>0.02</v>
      </c>
      <c r="E15" s="24">
        <f t="shared" si="1"/>
        <v>2.17</v>
      </c>
      <c r="F15" s="25">
        <f t="shared" si="0"/>
        <v>361.05761999999999</v>
      </c>
      <c r="G15" s="26" t="s">
        <v>13</v>
      </c>
      <c r="H15" s="12"/>
    </row>
    <row r="16" spans="1:8" s="11" customFormat="1" ht="18" customHeight="1">
      <c r="A16" s="67"/>
      <c r="B16" s="23" t="s">
        <v>8</v>
      </c>
      <c r="C16" s="24">
        <v>0.56000000000000005</v>
      </c>
      <c r="D16" s="57">
        <v>-1.4999999999999999E-2</v>
      </c>
      <c r="E16" s="58">
        <f t="shared" si="1"/>
        <v>0.54500000000000004</v>
      </c>
      <c r="F16" s="25">
        <f t="shared" si="0"/>
        <v>90.680370000000011</v>
      </c>
      <c r="G16" s="26" t="s">
        <v>13</v>
      </c>
      <c r="H16" s="12"/>
    </row>
    <row r="17" spans="1:8" s="11" customFormat="1" ht="18" customHeight="1">
      <c r="A17" s="67"/>
      <c r="B17" s="23" t="s">
        <v>9</v>
      </c>
      <c r="C17" s="24">
        <v>0.46</v>
      </c>
      <c r="D17" s="57">
        <v>-1.4999999999999999E-2</v>
      </c>
      <c r="E17" s="58">
        <f t="shared" si="1"/>
        <v>0.44500000000000001</v>
      </c>
      <c r="F17" s="25">
        <f t="shared" si="0"/>
        <v>74.04177</v>
      </c>
      <c r="G17" s="26" t="s">
        <v>13</v>
      </c>
      <c r="H17" s="12"/>
    </row>
    <row r="18" spans="1:8" s="11" customFormat="1" ht="18" customHeight="1">
      <c r="A18" s="67"/>
      <c r="B18" s="23" t="s">
        <v>10</v>
      </c>
      <c r="C18" s="24">
        <v>1.45</v>
      </c>
      <c r="D18" s="61">
        <v>-0.1</v>
      </c>
      <c r="E18" s="24">
        <f t="shared" si="1"/>
        <v>1.3499999999999999</v>
      </c>
      <c r="F18" s="25">
        <f t="shared" si="0"/>
        <v>224.62109999999998</v>
      </c>
      <c r="G18" s="26" t="s">
        <v>14</v>
      </c>
      <c r="H18" s="12"/>
    </row>
    <row r="19" spans="1:8" s="11" customFormat="1" ht="15.75">
      <c r="A19" s="67"/>
      <c r="B19" s="23" t="s">
        <v>52</v>
      </c>
      <c r="C19" s="24">
        <v>40</v>
      </c>
      <c r="D19" s="54">
        <v>0</v>
      </c>
      <c r="E19" s="24">
        <f t="shared" si="1"/>
        <v>40</v>
      </c>
      <c r="F19" s="25">
        <f t="shared" si="0"/>
        <v>6655.44</v>
      </c>
      <c r="G19" s="26" t="s">
        <v>15</v>
      </c>
      <c r="H19" s="12"/>
    </row>
    <row r="20" spans="1:8" s="11" customFormat="1" ht="33.75" customHeight="1">
      <c r="A20" s="67"/>
      <c r="B20" s="23" t="s">
        <v>56</v>
      </c>
      <c r="C20" s="24">
        <v>41.5</v>
      </c>
      <c r="D20" s="54">
        <v>0</v>
      </c>
      <c r="E20" s="24">
        <f>C20+D20</f>
        <v>41.5</v>
      </c>
      <c r="F20" s="25">
        <f>E20*166.386</f>
        <v>6905.0190000000002</v>
      </c>
      <c r="G20" s="26" t="s">
        <v>15</v>
      </c>
      <c r="H20" s="12"/>
    </row>
    <row r="21" spans="1:8" s="11" customFormat="1" ht="33.75" customHeight="1">
      <c r="A21" s="67"/>
      <c r="B21" s="23" t="s">
        <v>43</v>
      </c>
      <c r="C21" s="24">
        <v>41</v>
      </c>
      <c r="D21" s="54">
        <v>0</v>
      </c>
      <c r="E21" s="24">
        <f t="shared" si="1"/>
        <v>41</v>
      </c>
      <c r="F21" s="25">
        <f t="shared" si="0"/>
        <v>6821.826</v>
      </c>
      <c r="G21" s="26" t="s">
        <v>15</v>
      </c>
      <c r="H21" s="12"/>
    </row>
    <row r="22" spans="1:8" s="11" customFormat="1" ht="18" customHeight="1">
      <c r="A22" s="67"/>
      <c r="B22" s="23" t="s">
        <v>62</v>
      </c>
      <c r="C22" s="24">
        <v>35</v>
      </c>
      <c r="D22" s="54">
        <v>0</v>
      </c>
      <c r="E22" s="24">
        <f t="shared" si="1"/>
        <v>35</v>
      </c>
      <c r="F22" s="25">
        <f t="shared" si="0"/>
        <v>5823.51</v>
      </c>
      <c r="G22" s="26" t="s">
        <v>15</v>
      </c>
      <c r="H22" s="12"/>
    </row>
    <row r="23" spans="1:8" s="11" customFormat="1" ht="18" customHeight="1">
      <c r="A23" s="67"/>
      <c r="B23" s="23" t="s">
        <v>11</v>
      </c>
      <c r="C23" s="24">
        <v>38</v>
      </c>
      <c r="D23" s="54">
        <v>0</v>
      </c>
      <c r="E23" s="24">
        <f t="shared" si="1"/>
        <v>38</v>
      </c>
      <c r="F23" s="25">
        <f t="shared" si="0"/>
        <v>6322.6679999999997</v>
      </c>
      <c r="G23" s="26" t="s">
        <v>15</v>
      </c>
      <c r="H23" s="12"/>
    </row>
    <row r="24" spans="1:8" s="11" customFormat="1" ht="108.75" customHeight="1" thickBot="1">
      <c r="A24" s="71" t="s">
        <v>68</v>
      </c>
      <c r="B24" s="72"/>
      <c r="C24" s="72"/>
      <c r="D24" s="72"/>
      <c r="E24" s="72"/>
      <c r="F24" s="72"/>
      <c r="G24" s="73"/>
      <c r="H24" s="12"/>
    </row>
    <row r="25" spans="1:8" s="11" customFormat="1" ht="18" customHeight="1" thickTop="1">
      <c r="A25" s="66" t="s">
        <v>55</v>
      </c>
      <c r="B25" s="19" t="s">
        <v>49</v>
      </c>
      <c r="C25" s="20">
        <v>0</v>
      </c>
      <c r="D25" s="55">
        <v>0</v>
      </c>
      <c r="E25" s="20">
        <f>C25+D25</f>
        <v>0</v>
      </c>
      <c r="F25" s="21">
        <f t="shared" ref="F25:F41" si="2">E25*166.386</f>
        <v>0</v>
      </c>
      <c r="G25" s="22" t="s">
        <v>16</v>
      </c>
      <c r="H25" s="12"/>
    </row>
    <row r="26" spans="1:8" s="11" customFormat="1" ht="18" customHeight="1">
      <c r="A26" s="67"/>
      <c r="B26" s="23" t="s">
        <v>17</v>
      </c>
      <c r="C26" s="24">
        <v>0</v>
      </c>
      <c r="D26" s="54">
        <v>0</v>
      </c>
      <c r="E26" s="24">
        <f>C26+D26</f>
        <v>0</v>
      </c>
      <c r="F26" s="25">
        <f t="shared" si="2"/>
        <v>0</v>
      </c>
      <c r="G26" s="26" t="s">
        <v>16</v>
      </c>
      <c r="H26" s="12"/>
    </row>
    <row r="27" spans="1:8" s="11" customFormat="1" ht="18" customHeight="1">
      <c r="A27" s="67"/>
      <c r="B27" s="23" t="s">
        <v>18</v>
      </c>
      <c r="C27" s="24">
        <v>0</v>
      </c>
      <c r="D27" s="54">
        <v>0</v>
      </c>
      <c r="E27" s="24">
        <f t="shared" ref="E27:E41" si="3">C27+D27</f>
        <v>0</v>
      </c>
      <c r="F27" s="25">
        <f t="shared" si="2"/>
        <v>0</v>
      </c>
      <c r="G27" s="26" t="s">
        <v>16</v>
      </c>
      <c r="H27" s="12"/>
    </row>
    <row r="28" spans="1:8" s="11" customFormat="1" ht="18" customHeight="1">
      <c r="A28" s="67"/>
      <c r="B28" s="23" t="s">
        <v>19</v>
      </c>
      <c r="C28" s="24">
        <v>0</v>
      </c>
      <c r="D28" s="54">
        <v>0</v>
      </c>
      <c r="E28" s="24">
        <f t="shared" si="3"/>
        <v>0</v>
      </c>
      <c r="F28" s="25">
        <f t="shared" si="2"/>
        <v>0</v>
      </c>
      <c r="G28" s="26" t="s">
        <v>16</v>
      </c>
      <c r="H28" s="12"/>
    </row>
    <row r="29" spans="1:8" s="11" customFormat="1" ht="18" customHeight="1">
      <c r="A29" s="67"/>
      <c r="B29" s="23" t="s">
        <v>20</v>
      </c>
      <c r="C29" s="24">
        <v>0</v>
      </c>
      <c r="D29" s="54">
        <v>0</v>
      </c>
      <c r="E29" s="24">
        <f t="shared" si="3"/>
        <v>0</v>
      </c>
      <c r="F29" s="25">
        <f t="shared" si="2"/>
        <v>0</v>
      </c>
      <c r="G29" s="26" t="s">
        <v>16</v>
      </c>
      <c r="H29" s="12"/>
    </row>
    <row r="30" spans="1:8" s="11" customFormat="1" ht="18" customHeight="1">
      <c r="A30" s="67"/>
      <c r="B30" s="23" t="s">
        <v>21</v>
      </c>
      <c r="C30" s="24">
        <v>0</v>
      </c>
      <c r="D30" s="54">
        <v>0</v>
      </c>
      <c r="E30" s="24">
        <f t="shared" si="3"/>
        <v>0</v>
      </c>
      <c r="F30" s="25">
        <f t="shared" si="2"/>
        <v>0</v>
      </c>
      <c r="G30" s="26" t="s">
        <v>16</v>
      </c>
      <c r="H30" s="12"/>
    </row>
    <row r="31" spans="1:8" s="11" customFormat="1" ht="18" customHeight="1">
      <c r="A31" s="67"/>
      <c r="B31" s="23" t="s">
        <v>22</v>
      </c>
      <c r="C31" s="24">
        <v>0</v>
      </c>
      <c r="D31" s="54">
        <v>0</v>
      </c>
      <c r="E31" s="24">
        <f t="shared" si="3"/>
        <v>0</v>
      </c>
      <c r="F31" s="25">
        <f t="shared" si="2"/>
        <v>0</v>
      </c>
      <c r="G31" s="26" t="s">
        <v>16</v>
      </c>
      <c r="H31" s="12"/>
    </row>
    <row r="32" spans="1:8" s="11" customFormat="1" ht="18" customHeight="1">
      <c r="A32" s="67"/>
      <c r="B32" s="23" t="s">
        <v>23</v>
      </c>
      <c r="C32" s="24">
        <v>0</v>
      </c>
      <c r="D32" s="54">
        <v>0</v>
      </c>
      <c r="E32" s="24">
        <f t="shared" si="3"/>
        <v>0</v>
      </c>
      <c r="F32" s="25">
        <f t="shared" si="2"/>
        <v>0</v>
      </c>
      <c r="G32" s="26" t="s">
        <v>16</v>
      </c>
      <c r="H32" s="12"/>
    </row>
    <row r="33" spans="1:8" s="11" customFormat="1" ht="18" customHeight="1">
      <c r="A33" s="67"/>
      <c r="B33" s="23" t="s">
        <v>24</v>
      </c>
      <c r="C33" s="24">
        <v>0</v>
      </c>
      <c r="D33" s="54">
        <v>0</v>
      </c>
      <c r="E33" s="24">
        <f t="shared" si="3"/>
        <v>0</v>
      </c>
      <c r="F33" s="25">
        <f t="shared" si="2"/>
        <v>0</v>
      </c>
      <c r="G33" s="26" t="s">
        <v>16</v>
      </c>
      <c r="H33" s="12"/>
    </row>
    <row r="34" spans="1:8" s="11" customFormat="1" ht="18" customHeight="1">
      <c r="A34" s="67"/>
      <c r="B34" s="23" t="s">
        <v>25</v>
      </c>
      <c r="C34" s="24">
        <v>0</v>
      </c>
      <c r="D34" s="54">
        <v>0</v>
      </c>
      <c r="E34" s="24">
        <f t="shared" si="3"/>
        <v>0</v>
      </c>
      <c r="F34" s="25">
        <f t="shared" si="2"/>
        <v>0</v>
      </c>
      <c r="G34" s="26" t="s">
        <v>16</v>
      </c>
      <c r="H34" s="12"/>
    </row>
    <row r="35" spans="1:8" s="11" customFormat="1" ht="18" customHeight="1">
      <c r="A35" s="67"/>
      <c r="B35" s="23" t="s">
        <v>26</v>
      </c>
      <c r="C35" s="24">
        <v>0</v>
      </c>
      <c r="D35" s="54">
        <v>0</v>
      </c>
      <c r="E35" s="24">
        <f t="shared" si="3"/>
        <v>0</v>
      </c>
      <c r="F35" s="25">
        <f t="shared" si="2"/>
        <v>0</v>
      </c>
      <c r="G35" s="26" t="s">
        <v>16</v>
      </c>
      <c r="H35" s="12"/>
    </row>
    <row r="36" spans="1:8" s="11" customFormat="1" ht="18" customHeight="1">
      <c r="A36" s="67"/>
      <c r="B36" s="23" t="s">
        <v>27</v>
      </c>
      <c r="C36" s="24">
        <v>0</v>
      </c>
      <c r="D36" s="54">
        <v>0</v>
      </c>
      <c r="E36" s="24">
        <f t="shared" si="3"/>
        <v>0</v>
      </c>
      <c r="F36" s="25">
        <f t="shared" si="2"/>
        <v>0</v>
      </c>
      <c r="G36" s="26" t="s">
        <v>16</v>
      </c>
      <c r="H36" s="12"/>
    </row>
    <row r="37" spans="1:8" s="11" customFormat="1" ht="18" customHeight="1">
      <c r="A37" s="67"/>
      <c r="B37" s="23" t="s">
        <v>28</v>
      </c>
      <c r="C37" s="24">
        <v>0</v>
      </c>
      <c r="D37" s="56">
        <v>0</v>
      </c>
      <c r="E37" s="24">
        <f t="shared" si="3"/>
        <v>0</v>
      </c>
      <c r="F37" s="25">
        <f t="shared" si="2"/>
        <v>0</v>
      </c>
      <c r="G37" s="26" t="s">
        <v>16</v>
      </c>
      <c r="H37" s="12"/>
    </row>
    <row r="38" spans="1:8" s="11" customFormat="1" ht="18" customHeight="1">
      <c r="A38" s="67"/>
      <c r="B38" s="23" t="s">
        <v>29</v>
      </c>
      <c r="C38" s="24">
        <v>0</v>
      </c>
      <c r="D38" s="54">
        <v>0</v>
      </c>
      <c r="E38" s="24">
        <f t="shared" si="3"/>
        <v>0</v>
      </c>
      <c r="F38" s="25">
        <f t="shared" si="2"/>
        <v>0</v>
      </c>
      <c r="G38" s="26" t="s">
        <v>16</v>
      </c>
      <c r="H38" s="12"/>
    </row>
    <row r="39" spans="1:8" s="11" customFormat="1" ht="18" customHeight="1">
      <c r="A39" s="67"/>
      <c r="B39" s="23" t="s">
        <v>30</v>
      </c>
      <c r="C39" s="24">
        <v>0</v>
      </c>
      <c r="D39" s="54">
        <v>0</v>
      </c>
      <c r="E39" s="24">
        <f t="shared" si="3"/>
        <v>0</v>
      </c>
      <c r="F39" s="25">
        <f t="shared" si="2"/>
        <v>0</v>
      </c>
      <c r="G39" s="26" t="s">
        <v>50</v>
      </c>
      <c r="H39" s="12"/>
    </row>
    <row r="40" spans="1:8" s="11" customFormat="1" ht="18" customHeight="1">
      <c r="A40" s="67"/>
      <c r="B40" s="23" t="s">
        <v>32</v>
      </c>
      <c r="C40" s="24">
        <v>0</v>
      </c>
      <c r="D40" s="54">
        <v>0</v>
      </c>
      <c r="E40" s="24">
        <f t="shared" si="3"/>
        <v>0</v>
      </c>
      <c r="F40" s="25">
        <f t="shared" si="2"/>
        <v>0</v>
      </c>
      <c r="G40" s="26" t="s">
        <v>50</v>
      </c>
      <c r="H40" s="12"/>
    </row>
    <row r="41" spans="1:8" s="11" customFormat="1" ht="18" customHeight="1">
      <c r="A41" s="67"/>
      <c r="B41" s="23" t="s">
        <v>33</v>
      </c>
      <c r="C41" s="24">
        <v>0</v>
      </c>
      <c r="D41" s="54">
        <v>0</v>
      </c>
      <c r="E41" s="24">
        <f t="shared" si="3"/>
        <v>0</v>
      </c>
      <c r="F41" s="25">
        <f t="shared" si="2"/>
        <v>0</v>
      </c>
      <c r="G41" s="26" t="s">
        <v>50</v>
      </c>
      <c r="H41" s="12"/>
    </row>
    <row r="42" spans="1:8" s="11" customFormat="1" ht="148.5" customHeight="1" thickBot="1">
      <c r="A42" s="74" t="s">
        <v>63</v>
      </c>
      <c r="B42" s="75"/>
      <c r="C42" s="75"/>
      <c r="D42" s="75"/>
      <c r="E42" s="75"/>
      <c r="F42" s="75"/>
      <c r="G42" s="76"/>
      <c r="H42" s="12"/>
    </row>
    <row r="43" spans="1:8" s="11" customFormat="1" ht="21.75" customHeight="1" thickTop="1" thickBot="1">
      <c r="A43" s="27"/>
      <c r="B43" s="28"/>
      <c r="C43" s="28"/>
      <c r="D43" s="29"/>
      <c r="E43" s="30"/>
      <c r="F43" s="32" t="s">
        <v>47</v>
      </c>
      <c r="G43" s="31"/>
      <c r="H43" s="12"/>
    </row>
    <row r="44" spans="1:8" s="11" customFormat="1" ht="18.75" customHeight="1" thickTop="1">
      <c r="A44" s="66" t="s">
        <v>40</v>
      </c>
      <c r="B44" s="19" t="s">
        <v>58</v>
      </c>
      <c r="C44" s="20">
        <v>6.74</v>
      </c>
      <c r="D44" s="55">
        <v>0</v>
      </c>
      <c r="E44" s="20">
        <f>D44+C44</f>
        <v>6.74</v>
      </c>
      <c r="F44" s="46">
        <v>74</v>
      </c>
      <c r="G44" s="22" t="s">
        <v>31</v>
      </c>
      <c r="H44" s="12"/>
    </row>
    <row r="45" spans="1:8" s="11" customFormat="1" ht="18.75" customHeight="1">
      <c r="A45" s="77"/>
      <c r="B45" s="49" t="s">
        <v>59</v>
      </c>
      <c r="C45" s="50">
        <v>6.47</v>
      </c>
      <c r="D45" s="62">
        <v>0</v>
      </c>
      <c r="E45" s="50">
        <f>D45+C45</f>
        <v>6.47</v>
      </c>
      <c r="F45" s="51">
        <v>71</v>
      </c>
      <c r="G45" s="52" t="s">
        <v>31</v>
      </c>
      <c r="H45" s="12"/>
    </row>
    <row r="46" spans="1:8" s="11" customFormat="1" ht="18.75" customHeight="1">
      <c r="A46" s="67"/>
      <c r="B46" s="23" t="s">
        <v>34</v>
      </c>
      <c r="C46" s="24">
        <v>6.2</v>
      </c>
      <c r="D46" s="56">
        <v>0</v>
      </c>
      <c r="E46" s="24">
        <f>C46+D46</f>
        <v>6.2</v>
      </c>
      <c r="F46" s="47">
        <f>E46*11</f>
        <v>68.2</v>
      </c>
      <c r="G46" s="26" t="s">
        <v>31</v>
      </c>
      <c r="H46" s="12"/>
    </row>
    <row r="47" spans="1:8" s="11" customFormat="1" ht="18.75" customHeight="1">
      <c r="A47" s="67"/>
      <c r="B47" s="23" t="s">
        <v>60</v>
      </c>
      <c r="C47" s="24">
        <v>5.92</v>
      </c>
      <c r="D47" s="56">
        <v>0</v>
      </c>
      <c r="E47" s="24">
        <f>D47+C47</f>
        <v>5.92</v>
      </c>
      <c r="F47" s="47">
        <f>F46-3</f>
        <v>65.2</v>
      </c>
      <c r="G47" s="26" t="s">
        <v>31</v>
      </c>
      <c r="H47" s="12"/>
    </row>
    <row r="48" spans="1:8" s="11" customFormat="1" ht="18.75" customHeight="1">
      <c r="A48" s="67"/>
      <c r="B48" s="23" t="s">
        <v>35</v>
      </c>
      <c r="C48" s="24">
        <v>5.5</v>
      </c>
      <c r="D48" s="54">
        <v>0</v>
      </c>
      <c r="E48" s="24">
        <f>C48+D48</f>
        <v>5.5</v>
      </c>
      <c r="F48" s="47">
        <f>E48*13.5</f>
        <v>74.25</v>
      </c>
      <c r="G48" s="26" t="s">
        <v>31</v>
      </c>
      <c r="H48" s="12"/>
    </row>
    <row r="49" spans="1:8" s="11" customFormat="1" ht="18.75" customHeight="1">
      <c r="A49" s="67"/>
      <c r="B49" s="23" t="s">
        <v>36</v>
      </c>
      <c r="C49" s="24">
        <v>4.1500000000000004</v>
      </c>
      <c r="D49" s="54">
        <v>0</v>
      </c>
      <c r="E49" s="24">
        <f>D49+C49</f>
        <v>4.1500000000000004</v>
      </c>
      <c r="F49" s="47">
        <f>E49*17.05</f>
        <v>70.757500000000007</v>
      </c>
      <c r="G49" s="26" t="s">
        <v>31</v>
      </c>
      <c r="H49" s="12"/>
    </row>
    <row r="50" spans="1:8" s="11" customFormat="1" ht="18.75" customHeight="1">
      <c r="A50" s="67"/>
      <c r="B50" s="23" t="s">
        <v>37</v>
      </c>
      <c r="C50" s="24">
        <v>3.6</v>
      </c>
      <c r="D50" s="54">
        <v>0</v>
      </c>
      <c r="E50" s="24">
        <f t="shared" ref="E50:E61" si="4">D50+C50</f>
        <v>3.6</v>
      </c>
      <c r="F50" s="47">
        <f>E50*21.05</f>
        <v>75.78</v>
      </c>
      <c r="G50" s="26" t="s">
        <v>31</v>
      </c>
      <c r="H50" s="12"/>
    </row>
    <row r="51" spans="1:8" s="11" customFormat="1" ht="18.75" customHeight="1">
      <c r="A51" s="67"/>
      <c r="B51" s="23" t="s">
        <v>51</v>
      </c>
      <c r="C51" s="24">
        <v>3.4</v>
      </c>
      <c r="D51" s="54">
        <v>0</v>
      </c>
      <c r="E51" s="24">
        <f>D51+C51</f>
        <v>3.4</v>
      </c>
      <c r="F51" s="47">
        <f>E51*24.25</f>
        <v>82.45</v>
      </c>
      <c r="G51" s="26" t="s">
        <v>31</v>
      </c>
      <c r="H51" s="12"/>
    </row>
    <row r="52" spans="1:8" s="11" customFormat="1" ht="18.75" customHeight="1">
      <c r="A52" s="67"/>
      <c r="B52" s="23" t="s">
        <v>38</v>
      </c>
      <c r="C52" s="24">
        <v>3.25</v>
      </c>
      <c r="D52" s="54">
        <v>0</v>
      </c>
      <c r="E52" s="24">
        <f>C52+D52</f>
        <v>3.25</v>
      </c>
      <c r="F52" s="47">
        <f>E52*26.75</f>
        <v>86.9375</v>
      </c>
      <c r="G52" s="26" t="s">
        <v>31</v>
      </c>
      <c r="H52" s="12"/>
    </row>
    <row r="53" spans="1:8" s="11" customFormat="1" ht="18.75" customHeight="1">
      <c r="A53" s="67"/>
      <c r="B53" s="23" t="s">
        <v>39</v>
      </c>
      <c r="C53" s="24">
        <v>3.05</v>
      </c>
      <c r="D53" s="54">
        <v>0</v>
      </c>
      <c r="E53" s="24">
        <f t="shared" si="4"/>
        <v>3.05</v>
      </c>
      <c r="F53" s="47">
        <f>E53*31.05</f>
        <v>94.702500000000001</v>
      </c>
      <c r="G53" s="26" t="s">
        <v>31</v>
      </c>
      <c r="H53" s="12"/>
    </row>
    <row r="54" spans="1:8" s="11" customFormat="1" ht="18.75" customHeight="1">
      <c r="A54" s="67"/>
      <c r="B54" s="23" t="s">
        <v>64</v>
      </c>
      <c r="C54" s="24">
        <v>0.75</v>
      </c>
      <c r="D54" s="54">
        <v>0</v>
      </c>
      <c r="E54" s="24">
        <f t="shared" si="4"/>
        <v>0.75</v>
      </c>
      <c r="F54" s="47">
        <f>E54*50</f>
        <v>37.5</v>
      </c>
      <c r="G54" s="26" t="s">
        <v>31</v>
      </c>
      <c r="H54" s="12"/>
    </row>
    <row r="55" spans="1:8" s="11" customFormat="1" ht="18.75" customHeight="1">
      <c r="A55" s="67"/>
      <c r="B55" s="43" t="s">
        <v>65</v>
      </c>
      <c r="C55" s="24">
        <v>0.55000000000000004</v>
      </c>
      <c r="D55" s="54">
        <v>0</v>
      </c>
      <c r="E55" s="24">
        <f>D55+C55</f>
        <v>0.55000000000000004</v>
      </c>
      <c r="F55" s="48">
        <f>C55*50</f>
        <v>27.500000000000004</v>
      </c>
      <c r="G55" s="26" t="s">
        <v>31</v>
      </c>
      <c r="H55" s="12"/>
    </row>
    <row r="56" spans="1:8" s="11" customFormat="1" ht="58.5" customHeight="1" thickBot="1">
      <c r="A56" s="78" t="s">
        <v>67</v>
      </c>
      <c r="B56" s="72"/>
      <c r="C56" s="72"/>
      <c r="D56" s="72"/>
      <c r="E56" s="72"/>
      <c r="F56" s="72"/>
      <c r="G56" s="73"/>
      <c r="H56" s="12"/>
    </row>
    <row r="57" spans="1:8" s="11" customFormat="1" ht="18.75" customHeight="1" thickTop="1">
      <c r="A57" s="66"/>
      <c r="B57" s="19" t="s">
        <v>57</v>
      </c>
      <c r="C57" s="20">
        <v>173</v>
      </c>
      <c r="D57" s="45">
        <v>1</v>
      </c>
      <c r="E57" s="20">
        <f t="shared" si="4"/>
        <v>174</v>
      </c>
      <c r="F57" s="21">
        <f>E57*166.386</f>
        <v>28951.164000000001</v>
      </c>
      <c r="G57" s="22" t="s">
        <v>42</v>
      </c>
      <c r="H57" s="12"/>
    </row>
    <row r="58" spans="1:8" s="11" customFormat="1" ht="18.75" customHeight="1">
      <c r="A58" s="67"/>
      <c r="B58" s="23" t="s">
        <v>54</v>
      </c>
      <c r="C58" s="24">
        <v>182</v>
      </c>
      <c r="D58" s="41">
        <v>1</v>
      </c>
      <c r="E58" s="24">
        <f t="shared" si="4"/>
        <v>183</v>
      </c>
      <c r="F58" s="25">
        <f>E58*166.386</f>
        <v>30448.637999999999</v>
      </c>
      <c r="G58" s="26" t="s">
        <v>42</v>
      </c>
      <c r="H58" s="12"/>
    </row>
    <row r="59" spans="1:8" s="11" customFormat="1" ht="18.75" customHeight="1">
      <c r="A59" s="67"/>
      <c r="B59" s="23" t="s">
        <v>53</v>
      </c>
      <c r="C59" s="24" t="s">
        <v>61</v>
      </c>
      <c r="D59" s="42" t="s">
        <v>61</v>
      </c>
      <c r="E59" s="24"/>
      <c r="F59" s="25"/>
      <c r="G59" s="26"/>
      <c r="H59" s="12"/>
    </row>
    <row r="60" spans="1:8" s="11" customFormat="1" ht="20.25" customHeight="1">
      <c r="A60" s="67"/>
      <c r="B60" s="23" t="s">
        <v>44</v>
      </c>
      <c r="C60" s="24">
        <v>310</v>
      </c>
      <c r="D60" s="61">
        <v>-310</v>
      </c>
      <c r="E60" s="24" t="s">
        <v>69</v>
      </c>
      <c r="F60" s="25" t="e">
        <f>E60*166.386</f>
        <v>#VALUE!</v>
      </c>
      <c r="G60" s="26" t="s">
        <v>42</v>
      </c>
      <c r="H60" s="12"/>
    </row>
    <row r="61" spans="1:8" s="11" customFormat="1" ht="20.25" customHeight="1">
      <c r="A61" s="67"/>
      <c r="B61" s="23" t="s">
        <v>41</v>
      </c>
      <c r="C61" s="24">
        <v>164</v>
      </c>
      <c r="D61" s="41">
        <v>1</v>
      </c>
      <c r="E61" s="24">
        <f t="shared" si="4"/>
        <v>165</v>
      </c>
      <c r="F61" s="25">
        <f>E61*166.386</f>
        <v>27453.69</v>
      </c>
      <c r="G61" s="26" t="s">
        <v>42</v>
      </c>
      <c r="H61" s="12"/>
    </row>
    <row r="62" spans="1:8" s="11" customFormat="1" ht="2.25" customHeight="1">
      <c r="A62" s="35"/>
      <c r="B62" s="36"/>
      <c r="C62" s="37"/>
      <c r="D62" s="38"/>
      <c r="E62" s="37"/>
      <c r="F62" s="39"/>
      <c r="G62" s="40"/>
      <c r="H62" s="12"/>
    </row>
    <row r="63" spans="1:8" s="11" customFormat="1" ht="123.75" customHeight="1">
      <c r="A63" s="68" t="s">
        <v>70</v>
      </c>
      <c r="B63" s="69"/>
      <c r="C63" s="69"/>
      <c r="D63" s="69"/>
      <c r="E63" s="69"/>
      <c r="F63" s="69"/>
      <c r="G63" s="70"/>
    </row>
    <row r="64" spans="1:8" ht="12.75" customHeight="1">
      <c r="A64" s="11"/>
      <c r="B64" s="11"/>
      <c r="C64" s="14"/>
      <c r="E64" s="14"/>
      <c r="F64" s="13"/>
      <c r="G64" s="15"/>
    </row>
    <row r="65" spans="2:7" ht="12.75" customHeight="1">
      <c r="B65" s="11" t="s">
        <v>45</v>
      </c>
      <c r="C65" s="9"/>
      <c r="D65" s="63"/>
      <c r="E65" s="63"/>
      <c r="F65" s="63"/>
      <c r="G65" s="63"/>
    </row>
    <row r="66" spans="2:7" ht="12.75" customHeight="1">
      <c r="C66" s="10"/>
      <c r="D66" s="63"/>
      <c r="E66" s="63"/>
      <c r="F66" s="63"/>
      <c r="G66" s="63"/>
    </row>
    <row r="67" spans="2:7" ht="12.75" customHeight="1">
      <c r="C67" s="10"/>
      <c r="D67" s="63"/>
      <c r="E67" s="63"/>
      <c r="F67" s="63"/>
      <c r="G67" s="63"/>
    </row>
    <row r="68" spans="2:7" ht="12.75" customHeight="1">
      <c r="C68" s="10"/>
      <c r="D68" s="18"/>
      <c r="E68" s="10"/>
      <c r="F68" s="10"/>
      <c r="G68" s="10"/>
    </row>
    <row r="69" spans="2:7" ht="35.25">
      <c r="C69" s="10"/>
      <c r="D69" s="18"/>
      <c r="E69" s="10"/>
      <c r="F69" s="10"/>
      <c r="G69" s="10"/>
    </row>
  </sheetData>
  <sheetProtection selectLockedCells="1"/>
  <mergeCells count="16">
    <mergeCell ref="D65:G67"/>
    <mergeCell ref="C1:F8"/>
    <mergeCell ref="A57:A61"/>
    <mergeCell ref="A63:G63"/>
    <mergeCell ref="A12:A23"/>
    <mergeCell ref="A24:G24"/>
    <mergeCell ref="A25:A41"/>
    <mergeCell ref="A42:G42"/>
    <mergeCell ref="A44:A55"/>
    <mergeCell ref="A56:G56"/>
    <mergeCell ref="A10:B11"/>
    <mergeCell ref="C10:C11"/>
    <mergeCell ref="D10:D11"/>
    <mergeCell ref="E10:E11"/>
    <mergeCell ref="F10:F11"/>
    <mergeCell ref="G10:G11"/>
  </mergeCells>
  <phoneticPr fontId="2" type="noConversion"/>
  <printOptions horizontalCentered="1" verticalCentered="1"/>
  <pageMargins left="0.78740157480314965" right="0.23622047244094491" top="0.19685039370078741" bottom="0.19685039370078741" header="0.31496062992125984" footer="0.31496062992125984"/>
  <pageSetup paperSize="9" scale="51" fitToWidth="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Hoja3</vt:lpstr>
      <vt:lpstr>Hoja3!Área_de_impresión</vt:lpstr>
    </vt:vector>
  </TitlesOfParts>
  <Company>Dark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Gestiagua</dc:creator>
  <cp:lastModifiedBy>Acer</cp:lastModifiedBy>
  <cp:lastPrinted>2017-04-06T15:45:56Z</cp:lastPrinted>
  <dcterms:created xsi:type="dcterms:W3CDTF">2007-10-19T16:17:42Z</dcterms:created>
  <dcterms:modified xsi:type="dcterms:W3CDTF">2017-10-19T12:53:38Z</dcterms:modified>
</cp:coreProperties>
</file>